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949" activeTab="0"/>
  </bookViews>
  <sheets>
    <sheet name="с внебюджетом (итог)" sheetId="1" r:id="rId1"/>
    <sheet name="Первоочередные" sheetId="2" r:id="rId2"/>
    <sheet name="Прил 3 индикатив" sheetId="3" r:id="rId3"/>
  </sheets>
  <definedNames>
    <definedName name="_xlnm.Print_Titles" localSheetId="1">'Первоочередные'!$8:$10</definedName>
    <definedName name="_xlnm.Print_Titles" localSheetId="0">'с внебюджетом (итог)'!$8:$10</definedName>
    <definedName name="_xlnm.Print_Area" localSheetId="1">'Первоочередные'!$A$1:$K$61</definedName>
    <definedName name="_xlnm.Print_Area" localSheetId="0">'с внебюджетом (итог)'!$A$1:$K$83</definedName>
  </definedNames>
  <calcPr fullCalcOnLoad="1"/>
</workbook>
</file>

<file path=xl/sharedStrings.xml><?xml version="1.0" encoding="utf-8"?>
<sst xmlns="http://schemas.openxmlformats.org/spreadsheetml/2006/main" count="451" uniqueCount="188">
  <si>
    <t xml:space="preserve">Приложение 1   </t>
  </si>
  <si>
    <t xml:space="preserve"> Мероприятия по развитию систем Водоснабжения и Водоотведения МО "Чебаркульский городской округ"</t>
  </si>
  <si>
    <t>муниципальной целевой программы   "ЧИСТАЯ   ВОДА"</t>
  </si>
  <si>
    <t>N п/п</t>
  </si>
  <si>
    <t xml:space="preserve">Наименование объекта      </t>
  </si>
  <si>
    <t>Ед. изм.</t>
  </si>
  <si>
    <t>Диаметр, мм</t>
  </si>
  <si>
    <t>Кол-во</t>
  </si>
  <si>
    <t>Предполагаемые сроки исполнения</t>
  </si>
  <si>
    <t>Краткое обоснование необходимости проводимых мероприятий</t>
  </si>
  <si>
    <t>Ориентировочный объем финансирования, тыс. руб.</t>
  </si>
  <si>
    <t>Всего,                               в т.ч.</t>
  </si>
  <si>
    <t>Областной бюджет</t>
  </si>
  <si>
    <t>Местный бюджет</t>
  </si>
  <si>
    <t>1. Водоснабжение</t>
  </si>
  <si>
    <t>Сети водоснабжения</t>
  </si>
  <si>
    <t>Диагностика сетей водоснабжения независимым специализированным предприятием</t>
  </si>
  <si>
    <t>м</t>
  </si>
  <si>
    <t>50-500</t>
  </si>
  <si>
    <t>Наличие независимой экспертизы по состоянию сетей водоснабжениядля определения гидравлического режима в сети и выявления мест потери напора.</t>
  </si>
  <si>
    <t xml:space="preserve">2010-2012 </t>
  </si>
  <si>
    <t>Устранение аварийного участка по пер.Торговый от ул. Октябрьская до ул. 9 Мая</t>
  </si>
  <si>
    <t>Закольцовка водопровода от ул.Заря 27, до ул.Карпенко 4.</t>
  </si>
  <si>
    <t>2013-2015</t>
  </si>
  <si>
    <t>2012-2013</t>
  </si>
  <si>
    <t>Итого по сетям водоснабжения:</t>
  </si>
  <si>
    <t>Фильтровальная станция водозабора</t>
  </si>
  <si>
    <t xml:space="preserve">Реконструкция системы теплоснабжения фильтровальной станции </t>
  </si>
  <si>
    <t>2010-2011</t>
  </si>
  <si>
    <t>реконструкция системы теплоснабжения со строительством газопровода среднего давления</t>
  </si>
  <si>
    <t>Укрепление объектов водозаборных сооружений</t>
  </si>
  <si>
    <t>кв.м</t>
  </si>
  <si>
    <t>2010-2015</t>
  </si>
  <si>
    <t>Обеспечение охранных мероприятий акватории водозабора</t>
  </si>
  <si>
    <t>Устройство санитарной колонны для поглощения аварийных выбросов хлора на ФСВ</t>
  </si>
  <si>
    <t>Повышение надежности работы Фильтровальной станции и улучшение экологической ситуации</t>
  </si>
  <si>
    <t>Экспертиза ФСВ независимым специализированным предприятием</t>
  </si>
  <si>
    <t>Наличие независимой экспертизы по состоянию ФСВ</t>
  </si>
  <si>
    <t>Итого по фильтровальной станции водозабора:</t>
  </si>
  <si>
    <t xml:space="preserve">2. Водоотведение ливневых сточных вод </t>
  </si>
  <si>
    <t>Ливневая канализация</t>
  </si>
  <si>
    <t>Строительство ливневой канализации вдоль ул.Мира от ул.Ленина до ул.1Мая</t>
  </si>
  <si>
    <t>Отвод ливневых сточных вод с ул.Мира</t>
  </si>
  <si>
    <t>шт.</t>
  </si>
  <si>
    <t xml:space="preserve">Очиска ливневых сточных вод перед сбросом в водоем питьевого назначения </t>
  </si>
  <si>
    <t>Проектирование и строительство локального очистного комплекса (от коллектора через Фанерный комбинат  до ул.Северная 46</t>
  </si>
  <si>
    <t>2014-2015</t>
  </si>
  <si>
    <t>Проектирование и строительство локального очистного комплекса от ул. Осипенко на Травяное болото</t>
  </si>
  <si>
    <t>Итого по ливневой канализации :</t>
  </si>
  <si>
    <t>3. Водоотведение</t>
  </si>
  <si>
    <t>Сети вододоотведения</t>
  </si>
  <si>
    <t>Диагностика сетей водоотведения  независимым специализированным предприятием</t>
  </si>
  <si>
    <t>150-1000</t>
  </si>
  <si>
    <t>Наличие независимой экспертизы по состоянию сетей водоотведения для определения гидравлического режима напорных участков, меры заполнения и пропускной способности в безнапорных сетях</t>
  </si>
  <si>
    <t>Обеспечение существующей застройки централизованным водоотведением</t>
  </si>
  <si>
    <t>Проектирование локальных очистных пос. Кисегач, пос. Мисяш</t>
  </si>
  <si>
    <t>Итого по сетям водоотведения:</t>
  </si>
  <si>
    <t>Канализационные насосные станции</t>
  </si>
  <si>
    <t>Модернизация устаревшего оборудования КНС-1 (механические грабли и дробилки)</t>
  </si>
  <si>
    <t>2011-2012</t>
  </si>
  <si>
    <t>Увеличение мощности системы канализации города</t>
  </si>
  <si>
    <t>Модернизация устаревшего оборудования КНС-2 (механические грабли и дробилки)</t>
  </si>
  <si>
    <t>Установка частотных регуляторов на КНС-1, КНС-2</t>
  </si>
  <si>
    <t>Оптимизация работы КНС и увеличение срока службы технологического оборудования</t>
  </si>
  <si>
    <t xml:space="preserve">Модернизация устаревшего оборудования КНС-4,5,6,7 </t>
  </si>
  <si>
    <t>Итого по канализационным насосным станцям:</t>
  </si>
  <si>
    <t xml:space="preserve">Очистные сооружения канализации </t>
  </si>
  <si>
    <t>Увеличение мощности и повышение надежности работы Очистных сооружений</t>
  </si>
  <si>
    <t>Строительство 4 очереди очистных сооружений</t>
  </si>
  <si>
    <t>м2</t>
  </si>
  <si>
    <t>Увеличение площади выработки активного ила, улучшение качества очистки сточных вод</t>
  </si>
  <si>
    <t>Устройство санитарной колонны для поглощения аварийных выбросов хлора на ОСК</t>
  </si>
  <si>
    <t>Повышение надежности работы Очистных сооружений и улучшение экологической ситуации</t>
  </si>
  <si>
    <t>Экспертиза ОСК независимым специализированным предприятием</t>
  </si>
  <si>
    <t>Наличие независимой экспертизы по состоянию ОСК</t>
  </si>
  <si>
    <t>Итого по Очистным сооружениям:</t>
  </si>
  <si>
    <t>ВСЕГО:</t>
  </si>
  <si>
    <t>1</t>
  </si>
  <si>
    <t>2</t>
  </si>
  <si>
    <t>3</t>
  </si>
  <si>
    <t>4</t>
  </si>
  <si>
    <t>км</t>
  </si>
  <si>
    <t>Обеспечение водой жителей</t>
  </si>
  <si>
    <t>5</t>
  </si>
  <si>
    <t>Реконструкция водовода по ул. Попова (замена пережима с Д=300 мм на Д=500 мм от ул. Северная до ул. Заря)</t>
  </si>
  <si>
    <t>Стабилизация гидравлического режима</t>
  </si>
  <si>
    <t>6</t>
  </si>
  <si>
    <t>Капитальный ремонт с заменой труб на ПНД напорного коллектора от ОАО "Уралкуз" до ОСК</t>
  </si>
  <si>
    <t>Уменьшение аварийных ситуаций, обеспечение экологической безопасности</t>
  </si>
  <si>
    <t>7</t>
  </si>
  <si>
    <t>8</t>
  </si>
  <si>
    <t>9</t>
  </si>
  <si>
    <t>10</t>
  </si>
  <si>
    <t>11</t>
  </si>
  <si>
    <t>Проектирование и установка оборудования для электрохимического получения дезинфицирующего раствора гипохлорита натрия для дезинфекции</t>
  </si>
  <si>
    <t>Повышение безопасноти обслуживающего персонала и населения от воздействия опасного хлора</t>
  </si>
  <si>
    <t>12</t>
  </si>
  <si>
    <t>Проектирование освещения по периметру ограждения</t>
  </si>
  <si>
    <t>Обеспечение территории фильтровальной станции освещением</t>
  </si>
  <si>
    <t>Монтаж освещения по периметру и территории водозабора</t>
  </si>
  <si>
    <t>Повышение надежности обеспечения города питьевой водой</t>
  </si>
  <si>
    <t>Организация аварийного водоснабжения населения при ЧС (отключения электроэнергии)</t>
  </si>
  <si>
    <t>Предоставление  жителям ОТБ возможности централизованного водоотведения стоков.</t>
  </si>
  <si>
    <t>Установка обезвоживания осадков</t>
  </si>
  <si>
    <t>Проектирование и установка электрохимического получения дезинфицирующего раствора гипохлорита натрия для дезинфекции</t>
  </si>
  <si>
    <t>Сети водоотведения</t>
  </si>
  <si>
    <t>Итого по канализационным насосным станциям:</t>
  </si>
  <si>
    <t>Приобретение дизельной электростанции  на 400 кВт</t>
  </si>
  <si>
    <t>Разработка проектно-сметной документации и реконструкция очистных сооружений водоподготовки курортной зоны</t>
  </si>
  <si>
    <t>Износ оборудования</t>
  </si>
  <si>
    <t>Проектирование и строительство ограждения территории очистных сооружений канализации</t>
  </si>
  <si>
    <t>га</t>
  </si>
  <si>
    <t>Ю.В. Матвеев</t>
  </si>
  <si>
    <t>Проектирование и строительство локального очистного комплекса (3 мкр.)</t>
  </si>
  <si>
    <t>Проектирование и строительство водопровода на пос. Строителей, Елагина</t>
  </si>
  <si>
    <t>Обеспечение водой жителей пос.Строителей,  Елагина</t>
  </si>
  <si>
    <t>Проектирование и строительство водопровода на разъезде Кисегач</t>
  </si>
  <si>
    <t>Обеспечение водой жителей разъезда Кисегач</t>
  </si>
  <si>
    <t>Проектирование и строительство водопровода на мкр. Куйбышевский</t>
  </si>
  <si>
    <t>Обеспечение водой жителей мкр Куйбышевского</t>
  </si>
  <si>
    <t>Проектирование и строительство водопровода на мкр Южный</t>
  </si>
  <si>
    <t>Обеспечение водой жителей мкр Южного</t>
  </si>
  <si>
    <t>Обеспечение водой жителей мкр Северного</t>
  </si>
  <si>
    <t>Проектирование и строительство водопровода и скважины в мкр Мисяш</t>
  </si>
  <si>
    <t>Обеспечение водой жителей мкр Мисяш</t>
  </si>
  <si>
    <t>Строительство герметичных выгребных ям для жилых домов ОТБ</t>
  </si>
  <si>
    <t>Повышение надежности использования выгребных ям для жилых домов ОТБ в период разлива паводковых вод</t>
  </si>
  <si>
    <t>Проектирование и строительство канализации для жилых домов ОТБ</t>
  </si>
  <si>
    <t xml:space="preserve">Проектирование и строительство водопровода на пос. Северный </t>
  </si>
  <si>
    <t>Проектирование и строительство коллектора канализации в пос. Южный</t>
  </si>
  <si>
    <t>Проектирование и строительство коллектора канализации в пос. Северный</t>
  </si>
  <si>
    <t>2018-2020</t>
  </si>
  <si>
    <t>Проект и строительство КНС р.Кисегач</t>
  </si>
  <si>
    <t>Проект и строительство КНС пос. Северный</t>
  </si>
  <si>
    <t>Проект и строительство КНС-2 пос.Южный</t>
  </si>
  <si>
    <t>Проект и строительство КНС-1 пос.Южный</t>
  </si>
  <si>
    <t>2017-2020</t>
  </si>
  <si>
    <t>Увеличение производительности насосного оборудования до 18 тыс. м3/сут.</t>
  </si>
  <si>
    <t>Улучшение очистки питьевой воды. Обеспечение стратегического запаса питьевой воды</t>
  </si>
  <si>
    <t>Реконструкция фильтровальной станции с заменой насосного оборудования</t>
  </si>
  <si>
    <t>Модернизация оборудования фильтровальной станции с установкой 2 резервуаров по 1500 м3 (проект и установка)</t>
  </si>
  <si>
    <t>Проектирование и строительство водопровода  к новой застройке (Молодежный комплекс - 3 микрорайон в сторону пос. Южный)</t>
  </si>
  <si>
    <t>Модернизация водовода (проектирование и строительство).</t>
  </si>
  <si>
    <t>2013-2014</t>
  </si>
  <si>
    <t>Модернизация напорного коллектора канализации по ул. Мира вдоль коллективного сада</t>
  </si>
  <si>
    <t>2017-2018</t>
  </si>
  <si>
    <t>2016-2017</t>
  </si>
  <si>
    <t>2015-2016</t>
  </si>
  <si>
    <t>2018-2019</t>
  </si>
  <si>
    <t>Обеспечение участка под строительство сетями водоотведения</t>
  </si>
  <si>
    <t>Проектирование централизованного водоотведения прибрежной зоны, пос. Куйбышевский</t>
  </si>
  <si>
    <t>2019-2020</t>
  </si>
  <si>
    <t>Предоставление  жителям пос. Северный возможности централизованного водоотведения стоков.</t>
  </si>
  <si>
    <t>Повышение надежности работы канализационных сетей</t>
  </si>
  <si>
    <t>Проектирование и строительство напорно-самотечного коллектора от пос. Каширинский до ГКНС №1</t>
  </si>
  <si>
    <t>Предоставление  жителям возможности централизованного водоотведения стоков.</t>
  </si>
  <si>
    <t>Обеспечение охранных мероприятий</t>
  </si>
  <si>
    <t>Устройство буйковых ограждений водной акватории</t>
  </si>
  <si>
    <t xml:space="preserve">Первоочередные мероприятия по развитию систем водоснабжения, водоотведения и водоотведения сточных вод на период 2010 - 2015 годы </t>
  </si>
  <si>
    <t>МО "Чебаркульский городской округ"</t>
  </si>
  <si>
    <t xml:space="preserve">Приложение 2  </t>
  </si>
  <si>
    <t>Наличие независимой экспертизы по состоянию сетей водоснабжения для определения гидравлического режима в сети и выявления мест потери напора.</t>
  </si>
  <si>
    <t>Повышение безопасности обслуживающего персонала и населения от воздействия опасного хлора</t>
  </si>
  <si>
    <t xml:space="preserve">Очистка ливневых сточных вод перед сбросом в водоем питьевого назначения </t>
  </si>
  <si>
    <t>к муниципальной целевой программе "ЧИСТАЯ ВОДА"</t>
  </si>
  <si>
    <t>в МО "Чебаркульский городской округ" на 2010 - 2020 годы</t>
  </si>
  <si>
    <t xml:space="preserve">Приложение 3  </t>
  </si>
  <si>
    <t>Система индикаторов муниципальной целевой Программы "Чистая вода" в МО "Чебаркульский городской округ" на 2010 - 2020 годы</t>
  </si>
  <si>
    <t>№ п/п</t>
  </si>
  <si>
    <t>Индикаторы по направлениям</t>
  </si>
  <si>
    <t>План по годам</t>
  </si>
  <si>
    <t>1 этап</t>
  </si>
  <si>
    <t>2 этап</t>
  </si>
  <si>
    <t>Уровень износа объектов коммунальной инфраструктуры</t>
  </si>
  <si>
    <t>%</t>
  </si>
  <si>
    <t>Количество введенных сетей водоснабжения</t>
  </si>
  <si>
    <t>Количество введенных сетей водоотведения</t>
  </si>
  <si>
    <t>Количество аварий на км сети водоснабжения</t>
  </si>
  <si>
    <t>ед./км</t>
  </si>
  <si>
    <t>с 1,29 до 1</t>
  </si>
  <si>
    <t>с 1 до 0,9</t>
  </si>
  <si>
    <t>Количество аварий на км сети водоотведения</t>
  </si>
  <si>
    <t>с 0,44 до 0,3</t>
  </si>
  <si>
    <t>с 0,3 до 0,15</t>
  </si>
  <si>
    <t>Внебюдж. источники</t>
  </si>
  <si>
    <t>Внебюд. источники</t>
  </si>
  <si>
    <t xml:space="preserve">Заместитель Главы </t>
  </si>
  <si>
    <t>по городскому хозяйству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</si>
</sst>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FED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2" fillId="7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11" fillId="0" borderId="10" xfId="62" applyNumberFormat="1" applyFont="1" applyFill="1" applyBorder="1" applyAlignment="1">
      <alignment horizontal="center" vertical="center" wrapText="1"/>
    </xf>
    <xf numFmtId="4" fontId="2" fillId="0" borderId="10" xfId="6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36" fillId="0" borderId="0" xfId="52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right"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164" fontId="54" fillId="0" borderId="10" xfId="52" applyNumberFormat="1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 wrapText="1"/>
      <protection/>
    </xf>
    <xf numFmtId="0" fontId="17" fillId="0" borderId="0" xfId="53" applyFont="1" applyAlignment="1">
      <alignment vertical="center" wrapText="1"/>
      <protection/>
    </xf>
    <xf numFmtId="0" fontId="17" fillId="0" borderId="0" xfId="53" applyFont="1" applyAlignment="1">
      <alignment horizontal="left" vertical="center"/>
      <protection/>
    </xf>
    <xf numFmtId="0" fontId="17" fillId="0" borderId="0" xfId="53" applyFont="1" applyFill="1" applyAlignment="1">
      <alignment horizontal="left"/>
      <protection/>
    </xf>
    <xf numFmtId="0" fontId="17" fillId="0" borderId="0" xfId="53" applyFont="1">
      <alignment/>
      <protection/>
    </xf>
    <xf numFmtId="0" fontId="54" fillId="0" borderId="0" xfId="52" applyFont="1">
      <alignment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/>
    </xf>
    <xf numFmtId="4" fontId="2" fillId="36" borderId="10" xfId="62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17" fillId="0" borderId="0" xfId="52" applyFont="1">
      <alignment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53" applyFont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7" fillId="0" borderId="15" xfId="53" applyFont="1" applyBorder="1" applyAlignment="1">
      <alignment horizontal="center" vertical="center" wrapText="1"/>
      <protection/>
    </xf>
    <xf numFmtId="164" fontId="54" fillId="0" borderId="13" xfId="52" applyNumberFormat="1" applyFont="1" applyBorder="1" applyAlignment="1">
      <alignment horizontal="center" vertical="center"/>
      <protection/>
    </xf>
    <xf numFmtId="164" fontId="54" fillId="0" borderId="14" xfId="52" applyNumberFormat="1" applyFont="1" applyBorder="1" applyAlignment="1">
      <alignment horizontal="center" vertical="center"/>
      <protection/>
    </xf>
    <xf numFmtId="164" fontId="54" fillId="0" borderId="15" xfId="52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0" workbookViewId="0" topLeftCell="A4">
      <selection activeCell="G68" sqref="G68"/>
    </sheetView>
  </sheetViews>
  <sheetFormatPr defaultColWidth="9.140625" defaultRowHeight="12.75"/>
  <cols>
    <col min="1" max="1" width="4.421875" style="1" customWidth="1"/>
    <col min="2" max="2" width="40.57421875" style="1" customWidth="1"/>
    <col min="3" max="3" width="5.140625" style="1" customWidth="1"/>
    <col min="4" max="4" width="8.57421875" style="1" customWidth="1"/>
    <col min="5" max="5" width="6.28125" style="1" customWidth="1"/>
    <col min="6" max="6" width="11.140625" style="1" customWidth="1"/>
    <col min="7" max="7" width="38.28125" style="1" customWidth="1"/>
    <col min="8" max="11" width="11.57421875" style="1" customWidth="1"/>
    <col min="12" max="16384" width="9.140625" style="1" customWidth="1"/>
  </cols>
  <sheetData>
    <row r="1" ht="12.75">
      <c r="K1" s="56" t="s">
        <v>0</v>
      </c>
    </row>
    <row r="2" ht="12.75">
      <c r="K2" s="56" t="s">
        <v>164</v>
      </c>
    </row>
    <row r="3" ht="12.75">
      <c r="K3" s="56" t="s">
        <v>165</v>
      </c>
    </row>
    <row r="4" ht="12.75">
      <c r="K4" s="56"/>
    </row>
    <row r="5" spans="1:11" ht="15.7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4.25" customHeight="1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6.75" customHeight="1">
      <c r="A7" s="41"/>
      <c r="B7" s="2"/>
      <c r="C7" s="46"/>
      <c r="D7" s="46"/>
      <c r="E7" s="46"/>
      <c r="F7" s="46"/>
      <c r="G7" s="46"/>
      <c r="H7" s="46"/>
      <c r="I7" s="46"/>
      <c r="J7" s="46"/>
      <c r="K7" s="3"/>
    </row>
    <row r="8" spans="1:11" s="4" customFormat="1" ht="20.25" customHeight="1">
      <c r="A8" s="106" t="s">
        <v>3</v>
      </c>
      <c r="B8" s="106" t="s">
        <v>4</v>
      </c>
      <c r="C8" s="106" t="s">
        <v>5</v>
      </c>
      <c r="D8" s="106" t="s">
        <v>6</v>
      </c>
      <c r="E8" s="106" t="s">
        <v>7</v>
      </c>
      <c r="F8" s="106" t="s">
        <v>8</v>
      </c>
      <c r="G8" s="106" t="s">
        <v>9</v>
      </c>
      <c r="H8" s="108" t="s">
        <v>10</v>
      </c>
      <c r="I8" s="108"/>
      <c r="J8" s="108"/>
      <c r="K8" s="108"/>
    </row>
    <row r="9" spans="1:11" s="4" customFormat="1" ht="24" customHeight="1">
      <c r="A9" s="107"/>
      <c r="B9" s="107"/>
      <c r="C9" s="107"/>
      <c r="D9" s="107"/>
      <c r="E9" s="107"/>
      <c r="F9" s="107"/>
      <c r="G9" s="107"/>
      <c r="H9" s="47" t="s">
        <v>11</v>
      </c>
      <c r="I9" s="47" t="s">
        <v>12</v>
      </c>
      <c r="J9" s="47" t="s">
        <v>13</v>
      </c>
      <c r="K9" s="47" t="s">
        <v>184</v>
      </c>
    </row>
    <row r="10" spans="1:11" s="6" customFormat="1" ht="9.7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10</v>
      </c>
    </row>
    <row r="11" spans="1:11" ht="15.75" customHeight="1">
      <c r="A11" s="102" t="s">
        <v>14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>
      <c r="A12" s="7"/>
      <c r="B12" s="8" t="s">
        <v>15</v>
      </c>
      <c r="C12" s="9"/>
      <c r="D12" s="10"/>
      <c r="E12" s="10"/>
      <c r="F12" s="11"/>
      <c r="G12" s="11"/>
      <c r="H12" s="11"/>
      <c r="I12" s="11"/>
      <c r="J12" s="11"/>
      <c r="K12" s="11"/>
    </row>
    <row r="13" spans="1:13" ht="34.5" customHeight="1">
      <c r="A13" s="86" t="s">
        <v>77</v>
      </c>
      <c r="B13" s="87" t="s">
        <v>16</v>
      </c>
      <c r="C13" s="88" t="s">
        <v>17</v>
      </c>
      <c r="D13" s="88" t="s">
        <v>18</v>
      </c>
      <c r="E13" s="88">
        <v>78600</v>
      </c>
      <c r="F13" s="88">
        <v>2011</v>
      </c>
      <c r="G13" s="89" t="s">
        <v>19</v>
      </c>
      <c r="H13" s="90">
        <v>1050</v>
      </c>
      <c r="I13" s="90">
        <v>0</v>
      </c>
      <c r="J13" s="90">
        <f>H13</f>
        <v>1050</v>
      </c>
      <c r="K13" s="91">
        <f>H13-I13-J13</f>
        <v>0</v>
      </c>
      <c r="M13" s="57"/>
    </row>
    <row r="14" spans="1:13" ht="25.5">
      <c r="A14" s="86" t="s">
        <v>78</v>
      </c>
      <c r="B14" s="87" t="s">
        <v>142</v>
      </c>
      <c r="C14" s="92" t="s">
        <v>17</v>
      </c>
      <c r="D14" s="92">
        <v>500</v>
      </c>
      <c r="E14" s="92">
        <v>113</v>
      </c>
      <c r="F14" s="88" t="s">
        <v>20</v>
      </c>
      <c r="G14" s="93" t="s">
        <v>21</v>
      </c>
      <c r="H14" s="90">
        <v>6000</v>
      </c>
      <c r="I14" s="90">
        <v>5700</v>
      </c>
      <c r="J14" s="90">
        <f>H14*5%</f>
        <v>300</v>
      </c>
      <c r="K14" s="91">
        <f aca="true" t="shared" si="0" ref="K14:K23">H14-I14-J14</f>
        <v>0</v>
      </c>
      <c r="M14" s="57"/>
    </row>
    <row r="15" spans="1:13" ht="25.5" customHeight="1">
      <c r="A15" s="86" t="s">
        <v>79</v>
      </c>
      <c r="B15" s="87" t="s">
        <v>22</v>
      </c>
      <c r="C15" s="92" t="s">
        <v>17</v>
      </c>
      <c r="D15" s="92">
        <v>200</v>
      </c>
      <c r="E15" s="92">
        <v>200</v>
      </c>
      <c r="F15" s="88">
        <v>2011</v>
      </c>
      <c r="G15" s="93" t="s">
        <v>22</v>
      </c>
      <c r="H15" s="90">
        <v>800</v>
      </c>
      <c r="I15" s="90">
        <v>760</v>
      </c>
      <c r="J15" s="90">
        <f>H15*5%</f>
        <v>40</v>
      </c>
      <c r="K15" s="91">
        <f t="shared" si="0"/>
        <v>0</v>
      </c>
      <c r="M15" s="57"/>
    </row>
    <row r="16" spans="1:13" ht="25.5">
      <c r="A16" s="44" t="s">
        <v>80</v>
      </c>
      <c r="B16" s="12" t="s">
        <v>114</v>
      </c>
      <c r="C16" s="36" t="s">
        <v>17</v>
      </c>
      <c r="D16" s="36">
        <v>150</v>
      </c>
      <c r="E16" s="36">
        <v>1500</v>
      </c>
      <c r="F16" s="13" t="s">
        <v>145</v>
      </c>
      <c r="G16" s="23" t="s">
        <v>115</v>
      </c>
      <c r="H16" s="54">
        <v>4300</v>
      </c>
      <c r="I16" s="54">
        <f>H16-J16</f>
        <v>4085</v>
      </c>
      <c r="J16" s="54">
        <f>H16*5%</f>
        <v>215</v>
      </c>
      <c r="K16" s="49">
        <f t="shared" si="0"/>
        <v>0</v>
      </c>
      <c r="M16" s="57"/>
    </row>
    <row r="17" spans="1:13" ht="25.5">
      <c r="A17" s="44" t="s">
        <v>83</v>
      </c>
      <c r="B17" s="12" t="s">
        <v>116</v>
      </c>
      <c r="C17" s="36" t="s">
        <v>17</v>
      </c>
      <c r="D17" s="36">
        <v>100</v>
      </c>
      <c r="E17" s="36">
        <v>4500</v>
      </c>
      <c r="F17" s="13" t="s">
        <v>148</v>
      </c>
      <c r="G17" s="23" t="s">
        <v>117</v>
      </c>
      <c r="H17" s="54">
        <v>12000</v>
      </c>
      <c r="I17" s="54">
        <f>H17-J17</f>
        <v>11400</v>
      </c>
      <c r="J17" s="54">
        <f>H17*5%</f>
        <v>600</v>
      </c>
      <c r="K17" s="49">
        <f t="shared" si="0"/>
        <v>0</v>
      </c>
      <c r="M17" s="57"/>
    </row>
    <row r="18" spans="1:13" ht="25.5">
      <c r="A18" s="86" t="s">
        <v>86</v>
      </c>
      <c r="B18" s="87" t="s">
        <v>118</v>
      </c>
      <c r="C18" s="92" t="s">
        <v>17</v>
      </c>
      <c r="D18" s="92">
        <v>200</v>
      </c>
      <c r="E18" s="92">
        <v>3000</v>
      </c>
      <c r="F18" s="88" t="s">
        <v>24</v>
      </c>
      <c r="G18" s="93" t="s">
        <v>119</v>
      </c>
      <c r="H18" s="90">
        <v>9000</v>
      </c>
      <c r="I18" s="90">
        <f>H18-J18</f>
        <v>8550</v>
      </c>
      <c r="J18" s="90">
        <f>H18*5%</f>
        <v>450</v>
      </c>
      <c r="K18" s="90">
        <v>0</v>
      </c>
      <c r="M18" s="57"/>
    </row>
    <row r="19" spans="1:13" ht="38.25">
      <c r="A19" s="86" t="s">
        <v>89</v>
      </c>
      <c r="B19" s="87" t="s">
        <v>141</v>
      </c>
      <c r="C19" s="92" t="s">
        <v>17</v>
      </c>
      <c r="D19" s="92">
        <v>200</v>
      </c>
      <c r="E19" s="92">
        <v>6500</v>
      </c>
      <c r="F19" s="88" t="s">
        <v>143</v>
      </c>
      <c r="G19" s="93" t="s">
        <v>82</v>
      </c>
      <c r="H19" s="90">
        <v>20000</v>
      </c>
      <c r="I19" s="90">
        <f>H19*85%</f>
        <v>17000</v>
      </c>
      <c r="J19" s="90">
        <f>H19*5%</f>
        <v>1000</v>
      </c>
      <c r="K19" s="90">
        <f>H19-I19-J19</f>
        <v>2000</v>
      </c>
      <c r="M19" s="57"/>
    </row>
    <row r="20" spans="1:13" ht="25.5">
      <c r="A20" s="86" t="s">
        <v>90</v>
      </c>
      <c r="B20" s="87" t="s">
        <v>120</v>
      </c>
      <c r="C20" s="92" t="s">
        <v>17</v>
      </c>
      <c r="D20" s="92">
        <v>200</v>
      </c>
      <c r="E20" s="92">
        <v>3500</v>
      </c>
      <c r="F20" s="88" t="s">
        <v>46</v>
      </c>
      <c r="G20" s="93" t="s">
        <v>121</v>
      </c>
      <c r="H20" s="90">
        <v>10500</v>
      </c>
      <c r="I20" s="90">
        <f>H20*85%</f>
        <v>8925</v>
      </c>
      <c r="J20" s="90">
        <f>H20*5%</f>
        <v>525</v>
      </c>
      <c r="K20" s="90">
        <f>H20-I20-J20</f>
        <v>1050</v>
      </c>
      <c r="M20" s="57"/>
    </row>
    <row r="21" spans="1:13" ht="25.5">
      <c r="A21" s="86" t="s">
        <v>91</v>
      </c>
      <c r="B21" s="87" t="s">
        <v>128</v>
      </c>
      <c r="C21" s="92" t="s">
        <v>17</v>
      </c>
      <c r="D21" s="92">
        <v>110</v>
      </c>
      <c r="E21" s="92">
        <v>800</v>
      </c>
      <c r="F21" s="88" t="s">
        <v>46</v>
      </c>
      <c r="G21" s="93" t="s">
        <v>122</v>
      </c>
      <c r="H21" s="90">
        <v>2500</v>
      </c>
      <c r="I21" s="90">
        <f>H21-J21</f>
        <v>2375</v>
      </c>
      <c r="J21" s="90">
        <f>H21*5%</f>
        <v>125</v>
      </c>
      <c r="K21" s="90">
        <f>H21-I21-J21</f>
        <v>0</v>
      </c>
      <c r="M21" s="57"/>
    </row>
    <row r="22" spans="1:13" ht="25.5">
      <c r="A22" s="44" t="s">
        <v>92</v>
      </c>
      <c r="B22" s="12" t="s">
        <v>123</v>
      </c>
      <c r="C22" s="36" t="s">
        <v>17</v>
      </c>
      <c r="D22" s="36">
        <v>200</v>
      </c>
      <c r="E22" s="36">
        <v>8000</v>
      </c>
      <c r="F22" s="13">
        <v>2020</v>
      </c>
      <c r="G22" s="23" t="s">
        <v>124</v>
      </c>
      <c r="H22" s="54">
        <v>24500</v>
      </c>
      <c r="I22" s="54">
        <f>H22-J22</f>
        <v>23275</v>
      </c>
      <c r="J22" s="54">
        <f>H22*5%</f>
        <v>1225</v>
      </c>
      <c r="K22" s="54">
        <v>0</v>
      </c>
      <c r="M22" s="57"/>
    </row>
    <row r="23" spans="1:13" s="35" customFormat="1" ht="38.25">
      <c r="A23" s="86" t="s">
        <v>93</v>
      </c>
      <c r="B23" s="87" t="s">
        <v>84</v>
      </c>
      <c r="C23" s="92" t="s">
        <v>17</v>
      </c>
      <c r="D23" s="92">
        <v>500</v>
      </c>
      <c r="E23" s="92">
        <v>100</v>
      </c>
      <c r="F23" s="88" t="s">
        <v>28</v>
      </c>
      <c r="G23" s="93" t="s">
        <v>85</v>
      </c>
      <c r="H23" s="95">
        <v>780</v>
      </c>
      <c r="I23" s="90">
        <f>H23-J23</f>
        <v>741</v>
      </c>
      <c r="J23" s="90">
        <f>H23*5%</f>
        <v>39</v>
      </c>
      <c r="K23" s="91">
        <f t="shared" si="0"/>
        <v>0</v>
      </c>
      <c r="M23" s="57"/>
    </row>
    <row r="24" spans="1:13" ht="38.25">
      <c r="A24" s="44" t="s">
        <v>96</v>
      </c>
      <c r="B24" s="15" t="s">
        <v>87</v>
      </c>
      <c r="C24" s="16" t="s">
        <v>17</v>
      </c>
      <c r="D24" s="16">
        <v>200</v>
      </c>
      <c r="E24" s="16">
        <v>900</v>
      </c>
      <c r="F24" s="13">
        <v>2016</v>
      </c>
      <c r="G24" s="18" t="s">
        <v>88</v>
      </c>
      <c r="H24" s="38">
        <v>1400</v>
      </c>
      <c r="I24" s="54">
        <f>H24-J24</f>
        <v>1330</v>
      </c>
      <c r="J24" s="54">
        <f>H24*5%</f>
        <v>70</v>
      </c>
      <c r="K24" s="45">
        <v>0</v>
      </c>
      <c r="M24" s="57"/>
    </row>
    <row r="25" spans="1:13" ht="13.5">
      <c r="A25" s="65"/>
      <c r="B25" s="63" t="s">
        <v>25</v>
      </c>
      <c r="C25" s="40"/>
      <c r="D25" s="40"/>
      <c r="E25" s="40"/>
      <c r="F25" s="64"/>
      <c r="G25" s="64"/>
      <c r="H25" s="67">
        <f>SUM(H13:H24)</f>
        <v>92830</v>
      </c>
      <c r="I25" s="67">
        <f>SUM(I13:I24)</f>
        <v>84141</v>
      </c>
      <c r="J25" s="67">
        <f>SUM(J13:J24)</f>
        <v>5639</v>
      </c>
      <c r="K25" s="67">
        <f>SUM(K13:K24)</f>
        <v>3050</v>
      </c>
      <c r="M25" s="57"/>
    </row>
    <row r="26" spans="1:13" ht="15">
      <c r="A26" s="7"/>
      <c r="B26" s="8" t="s">
        <v>26</v>
      </c>
      <c r="C26" s="19"/>
      <c r="D26" s="19"/>
      <c r="E26" s="20"/>
      <c r="F26" s="7"/>
      <c r="G26" s="7"/>
      <c r="H26" s="7"/>
      <c r="I26" s="7"/>
      <c r="J26" s="7"/>
      <c r="K26" s="7"/>
      <c r="M26" s="57"/>
    </row>
    <row r="27" spans="1:13" ht="25.5">
      <c r="A27" s="86" t="s">
        <v>77</v>
      </c>
      <c r="B27" s="87" t="s">
        <v>36</v>
      </c>
      <c r="C27" s="92"/>
      <c r="D27" s="94"/>
      <c r="E27" s="92"/>
      <c r="F27" s="88">
        <v>2011</v>
      </c>
      <c r="G27" s="89" t="s">
        <v>37</v>
      </c>
      <c r="H27" s="95">
        <v>1450</v>
      </c>
      <c r="I27" s="90">
        <v>0</v>
      </c>
      <c r="J27" s="90">
        <v>1450</v>
      </c>
      <c r="K27" s="91">
        <f>H27-I27-J27</f>
        <v>0</v>
      </c>
      <c r="M27" s="57"/>
    </row>
    <row r="28" spans="1:13" ht="25.5">
      <c r="A28" s="86" t="s">
        <v>78</v>
      </c>
      <c r="B28" s="87" t="s">
        <v>139</v>
      </c>
      <c r="C28" s="92" t="s">
        <v>43</v>
      </c>
      <c r="D28" s="94"/>
      <c r="E28" s="92">
        <v>4</v>
      </c>
      <c r="F28" s="88">
        <v>2012</v>
      </c>
      <c r="G28" s="89" t="s">
        <v>137</v>
      </c>
      <c r="H28" s="95">
        <v>4000</v>
      </c>
      <c r="I28" s="90">
        <f>H28-J28</f>
        <v>3800</v>
      </c>
      <c r="J28" s="90">
        <f>H28*5%</f>
        <v>200</v>
      </c>
      <c r="K28" s="91">
        <f>H28-I28-J28</f>
        <v>0</v>
      </c>
      <c r="M28" s="57"/>
    </row>
    <row r="29" spans="1:13" ht="38.25">
      <c r="A29" s="86" t="s">
        <v>79</v>
      </c>
      <c r="B29" s="87" t="s">
        <v>140</v>
      </c>
      <c r="C29" s="92" t="s">
        <v>43</v>
      </c>
      <c r="D29" s="94"/>
      <c r="E29" s="92">
        <v>2</v>
      </c>
      <c r="F29" s="88" t="s">
        <v>143</v>
      </c>
      <c r="G29" s="93" t="s">
        <v>138</v>
      </c>
      <c r="H29" s="95">
        <v>12000</v>
      </c>
      <c r="I29" s="90">
        <f>H29-J29</f>
        <v>11400</v>
      </c>
      <c r="J29" s="90">
        <f>H29*5%</f>
        <v>600</v>
      </c>
      <c r="K29" s="91">
        <f>H29-I29-J29</f>
        <v>0</v>
      </c>
      <c r="M29" s="57"/>
    </row>
    <row r="30" spans="1:13" ht="25.5">
      <c r="A30" s="86" t="s">
        <v>80</v>
      </c>
      <c r="B30" s="87" t="s">
        <v>34</v>
      </c>
      <c r="C30" s="92"/>
      <c r="D30" s="94"/>
      <c r="E30" s="92"/>
      <c r="F30" s="88">
        <v>2012</v>
      </c>
      <c r="G30" s="93" t="s">
        <v>35</v>
      </c>
      <c r="H30" s="95">
        <v>3000</v>
      </c>
      <c r="I30" s="90">
        <f>H30-J30-K30</f>
        <v>2550</v>
      </c>
      <c r="J30" s="90">
        <f>H30*5%</f>
        <v>150</v>
      </c>
      <c r="K30" s="91">
        <f>H30*10%</f>
        <v>300</v>
      </c>
      <c r="M30" s="57"/>
    </row>
    <row r="31" spans="1:13" ht="51">
      <c r="A31" s="86" t="s">
        <v>83</v>
      </c>
      <c r="B31" s="87" t="s">
        <v>94</v>
      </c>
      <c r="C31" s="92"/>
      <c r="D31" s="94"/>
      <c r="E31" s="92"/>
      <c r="F31" s="88" t="s">
        <v>46</v>
      </c>
      <c r="G31" s="89" t="s">
        <v>95</v>
      </c>
      <c r="H31" s="95">
        <v>6000</v>
      </c>
      <c r="I31" s="90">
        <f>H31-J31-K31</f>
        <v>5100</v>
      </c>
      <c r="J31" s="90">
        <f>H31*5%</f>
        <v>300</v>
      </c>
      <c r="K31" s="91">
        <f>H31*10%</f>
        <v>600</v>
      </c>
      <c r="M31" s="57"/>
    </row>
    <row r="32" spans="1:13" ht="25.5">
      <c r="A32" s="44" t="s">
        <v>86</v>
      </c>
      <c r="B32" s="12" t="s">
        <v>27</v>
      </c>
      <c r="C32" s="36"/>
      <c r="D32" s="39"/>
      <c r="E32" s="36"/>
      <c r="F32" s="13">
        <v>2019</v>
      </c>
      <c r="G32" s="23" t="s">
        <v>29</v>
      </c>
      <c r="H32" s="38">
        <v>1700</v>
      </c>
      <c r="I32" s="54">
        <f>H32-K32-J32</f>
        <v>1530</v>
      </c>
      <c r="J32" s="54">
        <v>0</v>
      </c>
      <c r="K32" s="49">
        <f>H32*10%</f>
        <v>170</v>
      </c>
      <c r="M32" s="57"/>
    </row>
    <row r="33" spans="1:13" ht="25.5">
      <c r="A33" s="44" t="s">
        <v>89</v>
      </c>
      <c r="B33" s="12" t="s">
        <v>97</v>
      </c>
      <c r="C33" s="36" t="s">
        <v>17</v>
      </c>
      <c r="D33" s="39"/>
      <c r="E33" s="36">
        <v>862</v>
      </c>
      <c r="F33" s="13">
        <v>2019</v>
      </c>
      <c r="G33" s="14" t="s">
        <v>98</v>
      </c>
      <c r="H33" s="38">
        <v>220</v>
      </c>
      <c r="I33" s="54">
        <f>H33-K33-J33</f>
        <v>198</v>
      </c>
      <c r="J33" s="54">
        <v>0</v>
      </c>
      <c r="K33" s="49">
        <f>H33*10%</f>
        <v>22</v>
      </c>
      <c r="M33" s="57"/>
    </row>
    <row r="34" spans="1:13" ht="25.5">
      <c r="A34" s="44" t="s">
        <v>90</v>
      </c>
      <c r="B34" s="12" t="s">
        <v>99</v>
      </c>
      <c r="C34" s="36" t="s">
        <v>17</v>
      </c>
      <c r="D34" s="39"/>
      <c r="E34" s="36">
        <v>862</v>
      </c>
      <c r="F34" s="13">
        <v>2018</v>
      </c>
      <c r="G34" s="14" t="s">
        <v>98</v>
      </c>
      <c r="H34" s="38">
        <v>2800</v>
      </c>
      <c r="I34" s="54">
        <f>H34-K34-J34</f>
        <v>2520</v>
      </c>
      <c r="J34" s="54">
        <v>0</v>
      </c>
      <c r="K34" s="49">
        <f>H34*10%</f>
        <v>280</v>
      </c>
      <c r="M34" s="57"/>
    </row>
    <row r="35" spans="1:13" ht="25.5">
      <c r="A35" s="44" t="s">
        <v>91</v>
      </c>
      <c r="B35" s="12" t="s">
        <v>157</v>
      </c>
      <c r="C35" s="36"/>
      <c r="D35" s="39"/>
      <c r="E35" s="36"/>
      <c r="F35" s="13">
        <v>2020</v>
      </c>
      <c r="G35" s="14" t="s">
        <v>100</v>
      </c>
      <c r="H35" s="38">
        <v>600</v>
      </c>
      <c r="I35" s="54">
        <f>H35-K35-J35</f>
        <v>540</v>
      </c>
      <c r="J35" s="54">
        <v>0</v>
      </c>
      <c r="K35" s="49">
        <f>H35*10%</f>
        <v>60</v>
      </c>
      <c r="M35" s="57"/>
    </row>
    <row r="36" spans="1:13" ht="25.5">
      <c r="A36" s="44" t="s">
        <v>92</v>
      </c>
      <c r="B36" s="12" t="s">
        <v>30</v>
      </c>
      <c r="C36" s="36" t="s">
        <v>31</v>
      </c>
      <c r="D36" s="39"/>
      <c r="E36" s="36">
        <v>9610</v>
      </c>
      <c r="F36" s="13" t="s">
        <v>146</v>
      </c>
      <c r="G36" s="14" t="s">
        <v>33</v>
      </c>
      <c r="H36" s="38">
        <v>11235</v>
      </c>
      <c r="I36" s="54">
        <f>H36-K36-J36</f>
        <v>9549.75</v>
      </c>
      <c r="J36" s="54">
        <f>H36*5%</f>
        <v>561.75</v>
      </c>
      <c r="K36" s="49">
        <f>H36*10%</f>
        <v>1123.5</v>
      </c>
      <c r="M36" s="57"/>
    </row>
    <row r="37" spans="1:13" ht="25.5">
      <c r="A37" s="44" t="s">
        <v>93</v>
      </c>
      <c r="B37" s="12" t="s">
        <v>107</v>
      </c>
      <c r="C37" s="36"/>
      <c r="D37" s="39"/>
      <c r="E37" s="36"/>
      <c r="F37" s="13">
        <v>2018</v>
      </c>
      <c r="G37" s="14" t="s">
        <v>101</v>
      </c>
      <c r="H37" s="38">
        <v>1500</v>
      </c>
      <c r="I37" s="54">
        <f>H37-J37</f>
        <v>1425</v>
      </c>
      <c r="J37" s="54">
        <f>H37*5%</f>
        <v>75</v>
      </c>
      <c r="K37" s="49">
        <v>0</v>
      </c>
      <c r="M37" s="57"/>
    </row>
    <row r="38" spans="1:13" ht="27">
      <c r="A38" s="65"/>
      <c r="B38" s="63" t="s">
        <v>38</v>
      </c>
      <c r="C38" s="68"/>
      <c r="D38" s="68"/>
      <c r="E38" s="40"/>
      <c r="F38" s="64"/>
      <c r="G38" s="64"/>
      <c r="H38" s="67">
        <f>SUM(H27:H37)</f>
        <v>44505</v>
      </c>
      <c r="I38" s="67">
        <f>SUM(I27:I37)</f>
        <v>38612.75</v>
      </c>
      <c r="J38" s="67">
        <f>SUM(J27:J37)</f>
        <v>3336.75</v>
      </c>
      <c r="K38" s="67">
        <f>SUM(K27:K37)</f>
        <v>2555.5</v>
      </c>
      <c r="M38" s="57"/>
    </row>
    <row r="39" spans="1:13" ht="13.5" customHeight="1">
      <c r="A39" s="103" t="s">
        <v>39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M39" s="57"/>
    </row>
    <row r="40" spans="1:13" ht="17.25" customHeight="1">
      <c r="A40" s="21"/>
      <c r="B40" s="22" t="s">
        <v>40</v>
      </c>
      <c r="C40" s="21"/>
      <c r="D40" s="21"/>
      <c r="E40" s="21"/>
      <c r="F40" s="21"/>
      <c r="G40" s="21"/>
      <c r="H40" s="21"/>
      <c r="I40" s="21"/>
      <c r="J40" s="21"/>
      <c r="K40" s="21"/>
      <c r="M40" s="57"/>
    </row>
    <row r="41" spans="1:13" ht="27" customHeight="1">
      <c r="A41" s="86" t="s">
        <v>77</v>
      </c>
      <c r="B41" s="87" t="s">
        <v>41</v>
      </c>
      <c r="C41" s="88" t="s">
        <v>17</v>
      </c>
      <c r="D41" s="88"/>
      <c r="E41" s="88">
        <v>350</v>
      </c>
      <c r="F41" s="88">
        <v>2013</v>
      </c>
      <c r="G41" s="89" t="s">
        <v>42</v>
      </c>
      <c r="H41" s="90">
        <v>2414</v>
      </c>
      <c r="I41" s="90">
        <f>H41-J41</f>
        <v>2293.3</v>
      </c>
      <c r="J41" s="90">
        <f>H41*5%</f>
        <v>120.7</v>
      </c>
      <c r="K41" s="91">
        <v>0</v>
      </c>
      <c r="M41" s="57"/>
    </row>
    <row r="42" spans="1:13" ht="29.25" customHeight="1">
      <c r="A42" s="44" t="s">
        <v>78</v>
      </c>
      <c r="B42" s="12" t="s">
        <v>113</v>
      </c>
      <c r="C42" s="13" t="s">
        <v>43</v>
      </c>
      <c r="D42" s="13"/>
      <c r="E42" s="13">
        <v>1</v>
      </c>
      <c r="F42" s="13" t="s">
        <v>146</v>
      </c>
      <c r="G42" s="23" t="s">
        <v>44</v>
      </c>
      <c r="H42" s="54">
        <v>3300</v>
      </c>
      <c r="I42" s="54">
        <f>H42-J42</f>
        <v>3135</v>
      </c>
      <c r="J42" s="54">
        <f>H42*5%</f>
        <v>165</v>
      </c>
      <c r="K42" s="49">
        <v>0</v>
      </c>
      <c r="M42" s="57"/>
    </row>
    <row r="43" spans="1:13" ht="38.25">
      <c r="A43" s="86" t="s">
        <v>79</v>
      </c>
      <c r="B43" s="87" t="s">
        <v>45</v>
      </c>
      <c r="C43" s="88" t="s">
        <v>43</v>
      </c>
      <c r="D43" s="88"/>
      <c r="E43" s="88">
        <v>1</v>
      </c>
      <c r="F43" s="88">
        <v>2012</v>
      </c>
      <c r="G43" s="93" t="s">
        <v>44</v>
      </c>
      <c r="H43" s="90">
        <v>3500</v>
      </c>
      <c r="I43" s="90">
        <f>H43-J43</f>
        <v>3325</v>
      </c>
      <c r="J43" s="90">
        <f>H43*5%</f>
        <v>175</v>
      </c>
      <c r="K43" s="91">
        <v>0</v>
      </c>
      <c r="M43" s="57"/>
    </row>
    <row r="44" spans="1:13" ht="39.75" customHeight="1">
      <c r="A44" s="44" t="s">
        <v>80</v>
      </c>
      <c r="B44" s="12" t="s">
        <v>47</v>
      </c>
      <c r="C44" s="13" t="s">
        <v>43</v>
      </c>
      <c r="D44" s="13"/>
      <c r="E44" s="13">
        <v>1</v>
      </c>
      <c r="F44" s="13" t="s">
        <v>151</v>
      </c>
      <c r="G44" s="23" t="s">
        <v>44</v>
      </c>
      <c r="H44" s="54">
        <v>3300</v>
      </c>
      <c r="I44" s="54">
        <f>H44-J44</f>
        <v>3135</v>
      </c>
      <c r="J44" s="54">
        <f>H44*5%</f>
        <v>165</v>
      </c>
      <c r="K44" s="49">
        <v>0</v>
      </c>
      <c r="M44" s="57"/>
    </row>
    <row r="45" spans="1:13" ht="13.5">
      <c r="A45" s="65"/>
      <c r="B45" s="63" t="s">
        <v>48</v>
      </c>
      <c r="C45" s="66"/>
      <c r="D45" s="66"/>
      <c r="E45" s="66"/>
      <c r="F45" s="66"/>
      <c r="G45" s="66"/>
      <c r="H45" s="67">
        <f>SUM(H41:H44)</f>
        <v>12514</v>
      </c>
      <c r="I45" s="67">
        <f>SUM(I41:I44)</f>
        <v>11888.3</v>
      </c>
      <c r="J45" s="67">
        <f>SUM(J41:J44)</f>
        <v>625.7</v>
      </c>
      <c r="K45" s="67">
        <f>SUM(K41:K44)</f>
        <v>0</v>
      </c>
      <c r="M45" s="57"/>
    </row>
    <row r="46" spans="1:13" ht="15.75">
      <c r="A46" s="104" t="s">
        <v>49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M46" s="57"/>
    </row>
    <row r="47" spans="1:13" s="25" customFormat="1" ht="18" customHeight="1">
      <c r="A47" s="20"/>
      <c r="B47" s="24" t="s">
        <v>50</v>
      </c>
      <c r="C47" s="9"/>
      <c r="D47" s="10"/>
      <c r="E47" s="10"/>
      <c r="F47" s="20"/>
      <c r="G47" s="20"/>
      <c r="H47" s="20"/>
      <c r="I47" s="20"/>
      <c r="J47" s="20"/>
      <c r="K47" s="20"/>
      <c r="M47" s="57"/>
    </row>
    <row r="48" spans="1:13" ht="52.5" customHeight="1">
      <c r="A48" s="96" t="s">
        <v>77</v>
      </c>
      <c r="B48" s="87" t="s">
        <v>51</v>
      </c>
      <c r="C48" s="88" t="s">
        <v>17</v>
      </c>
      <c r="D48" s="88" t="s">
        <v>52</v>
      </c>
      <c r="E48" s="88">
        <v>49000</v>
      </c>
      <c r="F48" s="88">
        <v>2012</v>
      </c>
      <c r="G48" s="89" t="s">
        <v>53</v>
      </c>
      <c r="H48" s="90">
        <v>1050</v>
      </c>
      <c r="I48" s="90">
        <v>0</v>
      </c>
      <c r="J48" s="90">
        <f>H48</f>
        <v>1050</v>
      </c>
      <c r="K48" s="91">
        <f>H48-I48-J48</f>
        <v>0</v>
      </c>
      <c r="M48" s="57"/>
    </row>
    <row r="49" spans="1:13" ht="33.75">
      <c r="A49" s="96" t="s">
        <v>78</v>
      </c>
      <c r="B49" s="87" t="s">
        <v>125</v>
      </c>
      <c r="C49" s="92" t="s">
        <v>43</v>
      </c>
      <c r="D49" s="92"/>
      <c r="E49" s="88">
        <v>2</v>
      </c>
      <c r="F49" s="92" t="s">
        <v>28</v>
      </c>
      <c r="G49" s="93" t="s">
        <v>126</v>
      </c>
      <c r="H49" s="90">
        <v>750</v>
      </c>
      <c r="I49" s="90">
        <f>H49-J49</f>
        <v>712.5</v>
      </c>
      <c r="J49" s="90">
        <f>H49*5%</f>
        <v>37.5</v>
      </c>
      <c r="K49" s="91">
        <v>0</v>
      </c>
      <c r="M49" s="57"/>
    </row>
    <row r="50" spans="1:13" ht="25.5">
      <c r="A50" s="26" t="s">
        <v>79</v>
      </c>
      <c r="B50" s="12" t="s">
        <v>127</v>
      </c>
      <c r="C50" s="36" t="s">
        <v>17</v>
      </c>
      <c r="D50" s="36"/>
      <c r="E50" s="13">
        <v>1200</v>
      </c>
      <c r="F50" s="36" t="s">
        <v>151</v>
      </c>
      <c r="G50" s="23" t="s">
        <v>102</v>
      </c>
      <c r="H50" s="54">
        <v>7500</v>
      </c>
      <c r="I50" s="54">
        <f>H50-J50</f>
        <v>7125</v>
      </c>
      <c r="J50" s="54">
        <f>H50*5%</f>
        <v>375</v>
      </c>
      <c r="K50" s="49">
        <v>0</v>
      </c>
      <c r="M50" s="57"/>
    </row>
    <row r="51" spans="1:13" ht="30" customHeight="1">
      <c r="A51" s="96" t="s">
        <v>80</v>
      </c>
      <c r="B51" s="87" t="s">
        <v>129</v>
      </c>
      <c r="C51" s="92" t="s">
        <v>17</v>
      </c>
      <c r="D51" s="92"/>
      <c r="E51" s="88">
        <v>5500</v>
      </c>
      <c r="F51" s="92" t="s">
        <v>23</v>
      </c>
      <c r="G51" s="89" t="s">
        <v>149</v>
      </c>
      <c r="H51" s="90">
        <v>13750</v>
      </c>
      <c r="I51" s="90">
        <f>H51-J51-K51</f>
        <v>11687.5</v>
      </c>
      <c r="J51" s="90">
        <f>H51*5%</f>
        <v>687.5</v>
      </c>
      <c r="K51" s="91">
        <f>H51*10%</f>
        <v>1375</v>
      </c>
      <c r="M51" s="57"/>
    </row>
    <row r="52" spans="1:13" ht="30" customHeight="1">
      <c r="A52" s="26" t="s">
        <v>83</v>
      </c>
      <c r="B52" s="12" t="s">
        <v>130</v>
      </c>
      <c r="C52" s="36" t="s">
        <v>17</v>
      </c>
      <c r="D52" s="36"/>
      <c r="E52" s="13">
        <v>1700</v>
      </c>
      <c r="F52" s="36" t="s">
        <v>131</v>
      </c>
      <c r="G52" s="23" t="s">
        <v>152</v>
      </c>
      <c r="H52" s="54">
        <v>4150</v>
      </c>
      <c r="I52" s="54">
        <f>H52-J52-K52</f>
        <v>3942.5</v>
      </c>
      <c r="J52" s="54">
        <f>H52*5%</f>
        <v>207.5</v>
      </c>
      <c r="K52" s="49">
        <v>0</v>
      </c>
      <c r="M52" s="57"/>
    </row>
    <row r="53" spans="1:13" ht="38.25">
      <c r="A53" s="96" t="s">
        <v>86</v>
      </c>
      <c r="B53" s="87" t="s">
        <v>144</v>
      </c>
      <c r="C53" s="92" t="s">
        <v>17</v>
      </c>
      <c r="D53" s="92"/>
      <c r="E53" s="88">
        <v>2400</v>
      </c>
      <c r="F53" s="92" t="s">
        <v>46</v>
      </c>
      <c r="G53" s="89" t="s">
        <v>153</v>
      </c>
      <c r="H53" s="90">
        <v>6000</v>
      </c>
      <c r="I53" s="90">
        <f>H53-J53-K53</f>
        <v>5700</v>
      </c>
      <c r="J53" s="90">
        <f>H53*5%</f>
        <v>300</v>
      </c>
      <c r="K53" s="91">
        <v>0</v>
      </c>
      <c r="M53" s="57"/>
    </row>
    <row r="54" spans="1:13" ht="38.25">
      <c r="A54" s="96" t="s">
        <v>89</v>
      </c>
      <c r="B54" s="87" t="s">
        <v>154</v>
      </c>
      <c r="C54" s="92" t="s">
        <v>17</v>
      </c>
      <c r="D54" s="92"/>
      <c r="E54" s="88">
        <v>1950</v>
      </c>
      <c r="F54" s="92" t="s">
        <v>143</v>
      </c>
      <c r="G54" s="89" t="s">
        <v>155</v>
      </c>
      <c r="H54" s="90">
        <v>5000</v>
      </c>
      <c r="I54" s="90">
        <f>H54-J54-K54</f>
        <v>4750</v>
      </c>
      <c r="J54" s="90">
        <f>H54*5%</f>
        <v>250</v>
      </c>
      <c r="K54" s="91">
        <v>0</v>
      </c>
      <c r="M54" s="57"/>
    </row>
    <row r="55" spans="1:13" ht="38.25">
      <c r="A55" s="26" t="s">
        <v>90</v>
      </c>
      <c r="B55" s="12" t="s">
        <v>150</v>
      </c>
      <c r="C55" s="36" t="s">
        <v>17</v>
      </c>
      <c r="D55" s="36"/>
      <c r="E55" s="13">
        <v>3500</v>
      </c>
      <c r="F55" s="36" t="s">
        <v>136</v>
      </c>
      <c r="G55" s="14" t="s">
        <v>54</v>
      </c>
      <c r="H55" s="54">
        <v>8750</v>
      </c>
      <c r="I55" s="54">
        <f>H55-J55-K55</f>
        <v>8312.5</v>
      </c>
      <c r="J55" s="54">
        <f>H55*5%</f>
        <v>437.5</v>
      </c>
      <c r="K55" s="49">
        <v>0</v>
      </c>
      <c r="M55" s="57"/>
    </row>
    <row r="56" spans="1:13" ht="13.5">
      <c r="A56" s="59"/>
      <c r="B56" s="63" t="s">
        <v>56</v>
      </c>
      <c r="C56" s="64"/>
      <c r="D56" s="40"/>
      <c r="E56" s="40"/>
      <c r="F56" s="40"/>
      <c r="G56" s="40"/>
      <c r="H56" s="62">
        <f>SUM(H48:H55)</f>
        <v>46950</v>
      </c>
      <c r="I56" s="62">
        <f>SUM(I48:I55)</f>
        <v>42230</v>
      </c>
      <c r="J56" s="62">
        <f>SUM(J48:J55)</f>
        <v>3345</v>
      </c>
      <c r="K56" s="62">
        <f>SUM(K48:K55)</f>
        <v>1375</v>
      </c>
      <c r="M56" s="57"/>
    </row>
    <row r="57" spans="1:13" ht="15">
      <c r="A57" s="20"/>
      <c r="B57" s="27" t="s">
        <v>57</v>
      </c>
      <c r="C57" s="20"/>
      <c r="D57" s="20"/>
      <c r="E57" s="7"/>
      <c r="F57" s="20"/>
      <c r="G57" s="20"/>
      <c r="H57" s="20"/>
      <c r="I57" s="20"/>
      <c r="J57" s="20"/>
      <c r="K57" s="20"/>
      <c r="M57" s="57"/>
    </row>
    <row r="58" spans="1:13" ht="27.75" customHeight="1">
      <c r="A58" s="96" t="s">
        <v>77</v>
      </c>
      <c r="B58" s="87" t="s">
        <v>58</v>
      </c>
      <c r="C58" s="88" t="s">
        <v>43</v>
      </c>
      <c r="D58" s="92"/>
      <c r="E58" s="92">
        <v>1</v>
      </c>
      <c r="F58" s="92" t="s">
        <v>59</v>
      </c>
      <c r="G58" s="93" t="s">
        <v>60</v>
      </c>
      <c r="H58" s="90">
        <v>1500</v>
      </c>
      <c r="I58" s="90">
        <f>H58*85%</f>
        <v>1275</v>
      </c>
      <c r="J58" s="90">
        <f>H58*5%</f>
        <v>75</v>
      </c>
      <c r="K58" s="91">
        <f>H58-I58-J58</f>
        <v>150</v>
      </c>
      <c r="M58" s="57"/>
    </row>
    <row r="59" spans="1:13" ht="32.25" customHeight="1">
      <c r="A59" s="96" t="s">
        <v>78</v>
      </c>
      <c r="B59" s="87" t="s">
        <v>61</v>
      </c>
      <c r="C59" s="88" t="s">
        <v>43</v>
      </c>
      <c r="D59" s="92"/>
      <c r="E59" s="92">
        <v>1</v>
      </c>
      <c r="F59" s="92" t="s">
        <v>59</v>
      </c>
      <c r="G59" s="93" t="s">
        <v>60</v>
      </c>
      <c r="H59" s="90">
        <v>1500</v>
      </c>
      <c r="I59" s="90">
        <f>H59*85%</f>
        <v>1275</v>
      </c>
      <c r="J59" s="90">
        <f>H59*5%</f>
        <v>75</v>
      </c>
      <c r="K59" s="91">
        <f>H59-I59-J59</f>
        <v>150</v>
      </c>
      <c r="M59" s="57"/>
    </row>
    <row r="60" spans="1:13" ht="27.75" customHeight="1">
      <c r="A60" s="96" t="s">
        <v>79</v>
      </c>
      <c r="B60" s="87" t="s">
        <v>62</v>
      </c>
      <c r="C60" s="88" t="s">
        <v>43</v>
      </c>
      <c r="D60" s="92"/>
      <c r="E60" s="92">
        <v>2</v>
      </c>
      <c r="F60" s="92">
        <v>2011</v>
      </c>
      <c r="G60" s="93" t="s">
        <v>63</v>
      </c>
      <c r="H60" s="90">
        <v>2000</v>
      </c>
      <c r="I60" s="90">
        <f>H60*95%</f>
        <v>1900</v>
      </c>
      <c r="J60" s="90">
        <f>H60*5%</f>
        <v>100</v>
      </c>
      <c r="K60" s="91">
        <f>H60-I60-J60</f>
        <v>0</v>
      </c>
      <c r="M60" s="57"/>
    </row>
    <row r="61" spans="1:13" ht="24" customHeight="1">
      <c r="A61" s="96" t="s">
        <v>80</v>
      </c>
      <c r="B61" s="87" t="s">
        <v>135</v>
      </c>
      <c r="C61" s="88" t="s">
        <v>43</v>
      </c>
      <c r="D61" s="92"/>
      <c r="E61" s="92">
        <v>1</v>
      </c>
      <c r="F61" s="92" t="s">
        <v>46</v>
      </c>
      <c r="G61" s="93" t="s">
        <v>60</v>
      </c>
      <c r="H61" s="90">
        <v>4500</v>
      </c>
      <c r="I61" s="90">
        <f>H61*85%</f>
        <v>3825</v>
      </c>
      <c r="J61" s="90">
        <f>H61*5%</f>
        <v>225</v>
      </c>
      <c r="K61" s="91">
        <f>H61-I61-J61</f>
        <v>450</v>
      </c>
      <c r="M61" s="57"/>
    </row>
    <row r="62" spans="1:13" ht="24" customHeight="1">
      <c r="A62" s="26" t="s">
        <v>83</v>
      </c>
      <c r="B62" s="12" t="s">
        <v>134</v>
      </c>
      <c r="C62" s="13" t="s">
        <v>43</v>
      </c>
      <c r="D62" s="36"/>
      <c r="E62" s="36">
        <v>1</v>
      </c>
      <c r="F62" s="36" t="s">
        <v>147</v>
      </c>
      <c r="G62" s="23" t="s">
        <v>60</v>
      </c>
      <c r="H62" s="54">
        <v>4500</v>
      </c>
      <c r="I62" s="54">
        <f>H62*85%</f>
        <v>3825</v>
      </c>
      <c r="J62" s="54">
        <f>H62*5%</f>
        <v>225</v>
      </c>
      <c r="K62" s="49">
        <f>H62-I62-J62</f>
        <v>450</v>
      </c>
      <c r="M62" s="57"/>
    </row>
    <row r="63" spans="1:13" ht="24" customHeight="1">
      <c r="A63" s="26" t="s">
        <v>86</v>
      </c>
      <c r="B63" s="12" t="s">
        <v>132</v>
      </c>
      <c r="C63" s="13" t="s">
        <v>43</v>
      </c>
      <c r="D63" s="36"/>
      <c r="E63" s="36">
        <v>1</v>
      </c>
      <c r="F63" s="36" t="s">
        <v>148</v>
      </c>
      <c r="G63" s="23" t="s">
        <v>60</v>
      </c>
      <c r="H63" s="54">
        <v>4500</v>
      </c>
      <c r="I63" s="54">
        <f>H63*85%</f>
        <v>3825</v>
      </c>
      <c r="J63" s="54">
        <f>H63*5%</f>
        <v>225</v>
      </c>
      <c r="K63" s="49">
        <f>H63-I63-J63</f>
        <v>450</v>
      </c>
      <c r="M63" s="57"/>
    </row>
    <row r="64" spans="1:13" ht="24" customHeight="1">
      <c r="A64" s="26" t="s">
        <v>89</v>
      </c>
      <c r="B64" s="12" t="s">
        <v>133</v>
      </c>
      <c r="C64" s="13" t="s">
        <v>43</v>
      </c>
      <c r="D64" s="36"/>
      <c r="E64" s="36">
        <v>1</v>
      </c>
      <c r="F64" s="36" t="s">
        <v>145</v>
      </c>
      <c r="G64" s="23" t="s">
        <v>60</v>
      </c>
      <c r="H64" s="54">
        <v>4500</v>
      </c>
      <c r="I64" s="54">
        <f>H64-J64</f>
        <v>4275</v>
      </c>
      <c r="J64" s="54">
        <f>H64*5%</f>
        <v>225</v>
      </c>
      <c r="K64" s="49">
        <f>H64-I64-J64</f>
        <v>0</v>
      </c>
      <c r="M64" s="57"/>
    </row>
    <row r="65" spans="1:13" ht="25.5">
      <c r="A65" s="26" t="s">
        <v>90</v>
      </c>
      <c r="B65" s="15" t="s">
        <v>64</v>
      </c>
      <c r="C65" s="17" t="s">
        <v>43</v>
      </c>
      <c r="D65" s="16"/>
      <c r="E65" s="16">
        <v>1</v>
      </c>
      <c r="F65" s="16" t="s">
        <v>136</v>
      </c>
      <c r="G65" s="18" t="s">
        <v>60</v>
      </c>
      <c r="H65" s="100">
        <v>6000</v>
      </c>
      <c r="I65" s="54">
        <f>H65-J65-K65</f>
        <v>5100</v>
      </c>
      <c r="J65" s="54">
        <f>H65*5%</f>
        <v>300</v>
      </c>
      <c r="K65" s="45">
        <f>H65*10%</f>
        <v>600</v>
      </c>
      <c r="M65" s="57"/>
    </row>
    <row r="66" spans="1:13" ht="27" customHeight="1">
      <c r="A66" s="59"/>
      <c r="B66" s="63" t="s">
        <v>65</v>
      </c>
      <c r="C66" s="64"/>
      <c r="D66" s="40"/>
      <c r="E66" s="40"/>
      <c r="F66" s="40"/>
      <c r="G66" s="40"/>
      <c r="H66" s="62">
        <f>SUM(H58:H65)</f>
        <v>29000</v>
      </c>
      <c r="I66" s="62">
        <f>SUM(I58:I65)</f>
        <v>25300</v>
      </c>
      <c r="J66" s="62">
        <f>SUM(J58:J65)</f>
        <v>1450</v>
      </c>
      <c r="K66" s="62">
        <f>SUM(K58:K65)</f>
        <v>2250</v>
      </c>
      <c r="M66" s="57"/>
    </row>
    <row r="67" spans="1:13" ht="15">
      <c r="A67" s="28"/>
      <c r="B67" s="29" t="s">
        <v>66</v>
      </c>
      <c r="C67" s="30"/>
      <c r="D67" s="30"/>
      <c r="E67" s="30"/>
      <c r="F67" s="20"/>
      <c r="G67" s="20"/>
      <c r="H67" s="20"/>
      <c r="I67" s="20"/>
      <c r="J67" s="20"/>
      <c r="K67" s="20"/>
      <c r="M67" s="57"/>
    </row>
    <row r="68" spans="1:13" ht="22.5">
      <c r="A68" s="96" t="s">
        <v>77</v>
      </c>
      <c r="B68" s="97" t="s">
        <v>68</v>
      </c>
      <c r="C68" s="92"/>
      <c r="D68" s="92"/>
      <c r="E68" s="88"/>
      <c r="F68" s="92" t="s">
        <v>32</v>
      </c>
      <c r="G68" s="93" t="s">
        <v>67</v>
      </c>
      <c r="H68" s="95">
        <v>550000</v>
      </c>
      <c r="I68" s="90">
        <f>H68*50%</f>
        <v>275000</v>
      </c>
      <c r="J68" s="90">
        <f>H68*5%</f>
        <v>27500</v>
      </c>
      <c r="K68" s="91">
        <f>H68-I68-J68</f>
        <v>247500</v>
      </c>
      <c r="M68" s="57"/>
    </row>
    <row r="69" spans="1:13" ht="22.5">
      <c r="A69" s="96" t="s">
        <v>78</v>
      </c>
      <c r="B69" s="87" t="s">
        <v>103</v>
      </c>
      <c r="C69" s="92" t="s">
        <v>69</v>
      </c>
      <c r="D69" s="92"/>
      <c r="E69" s="92">
        <v>300</v>
      </c>
      <c r="F69" s="92">
        <v>2013</v>
      </c>
      <c r="G69" s="93" t="s">
        <v>70</v>
      </c>
      <c r="H69" s="95">
        <v>900</v>
      </c>
      <c r="I69" s="90">
        <f>H69-J69-K69</f>
        <v>765</v>
      </c>
      <c r="J69" s="90">
        <f>H69*5%</f>
        <v>45</v>
      </c>
      <c r="K69" s="91">
        <f>H69*10%</f>
        <v>90</v>
      </c>
      <c r="M69" s="57"/>
    </row>
    <row r="70" spans="1:13" ht="25.5">
      <c r="A70" s="96" t="s">
        <v>79</v>
      </c>
      <c r="B70" s="87" t="s">
        <v>71</v>
      </c>
      <c r="C70" s="98"/>
      <c r="D70" s="99"/>
      <c r="E70" s="99">
        <v>1</v>
      </c>
      <c r="F70" s="92">
        <v>2012</v>
      </c>
      <c r="G70" s="93" t="s">
        <v>72</v>
      </c>
      <c r="H70" s="95">
        <v>3000</v>
      </c>
      <c r="I70" s="90">
        <f>H70-J70-K70</f>
        <v>2550</v>
      </c>
      <c r="J70" s="90">
        <f>H70*5%</f>
        <v>150</v>
      </c>
      <c r="K70" s="91">
        <f>H70*10%</f>
        <v>300</v>
      </c>
      <c r="M70" s="57"/>
    </row>
    <row r="71" spans="1:13" ht="25.5">
      <c r="A71" s="96" t="s">
        <v>80</v>
      </c>
      <c r="B71" s="87" t="s">
        <v>73</v>
      </c>
      <c r="C71" s="99"/>
      <c r="D71" s="99"/>
      <c r="E71" s="99"/>
      <c r="F71" s="92">
        <v>2011</v>
      </c>
      <c r="G71" s="89" t="s">
        <v>74</v>
      </c>
      <c r="H71" s="95">
        <v>200</v>
      </c>
      <c r="I71" s="90">
        <v>0</v>
      </c>
      <c r="J71" s="90">
        <v>200</v>
      </c>
      <c r="K71" s="91">
        <f>H71-I71-J71</f>
        <v>0</v>
      </c>
      <c r="M71" s="57"/>
    </row>
    <row r="72" spans="1:13" ht="51">
      <c r="A72" s="96" t="s">
        <v>83</v>
      </c>
      <c r="B72" s="87" t="s">
        <v>104</v>
      </c>
      <c r="C72" s="99"/>
      <c r="D72" s="99"/>
      <c r="E72" s="99"/>
      <c r="F72" s="92">
        <v>2014</v>
      </c>
      <c r="G72" s="89" t="s">
        <v>95</v>
      </c>
      <c r="H72" s="95">
        <v>6000</v>
      </c>
      <c r="I72" s="90">
        <f>H72-J72-K72</f>
        <v>5100</v>
      </c>
      <c r="J72" s="90">
        <f>H72*5%</f>
        <v>300</v>
      </c>
      <c r="K72" s="91">
        <f>H72*10%</f>
        <v>600</v>
      </c>
      <c r="M72" s="57"/>
    </row>
    <row r="73" spans="1:13" ht="38.25">
      <c r="A73" s="26" t="s">
        <v>86</v>
      </c>
      <c r="B73" s="12" t="s">
        <v>108</v>
      </c>
      <c r="C73" s="51"/>
      <c r="D73" s="51"/>
      <c r="E73" s="51"/>
      <c r="F73" s="36" t="s">
        <v>146</v>
      </c>
      <c r="G73" s="14" t="s">
        <v>109</v>
      </c>
      <c r="H73" s="38">
        <v>19000</v>
      </c>
      <c r="I73" s="54">
        <f>H73-J73-K73</f>
        <v>16150</v>
      </c>
      <c r="J73" s="54">
        <f>H73*5%</f>
        <v>950</v>
      </c>
      <c r="K73" s="49">
        <f>H73*10%</f>
        <v>1900</v>
      </c>
      <c r="M73" s="57"/>
    </row>
    <row r="74" spans="1:13" ht="25.5">
      <c r="A74" s="26" t="s">
        <v>89</v>
      </c>
      <c r="B74" s="12" t="s">
        <v>55</v>
      </c>
      <c r="C74" s="36" t="s">
        <v>43</v>
      </c>
      <c r="D74" s="36"/>
      <c r="E74" s="13">
        <v>2</v>
      </c>
      <c r="F74" s="36" t="s">
        <v>145</v>
      </c>
      <c r="G74" s="14" t="s">
        <v>54</v>
      </c>
      <c r="H74" s="54">
        <v>9500</v>
      </c>
      <c r="I74" s="54">
        <f>H74-J74</f>
        <v>9025</v>
      </c>
      <c r="J74" s="54">
        <f>H74*5%</f>
        <v>475</v>
      </c>
      <c r="K74" s="49">
        <v>0</v>
      </c>
      <c r="M74" s="57"/>
    </row>
    <row r="75" spans="1:13" ht="25.5">
      <c r="A75" s="26" t="s">
        <v>90</v>
      </c>
      <c r="B75" s="15" t="s">
        <v>110</v>
      </c>
      <c r="C75" s="31" t="s">
        <v>111</v>
      </c>
      <c r="D75" s="31"/>
      <c r="E75" s="31">
        <v>17.12</v>
      </c>
      <c r="F75" s="36">
        <v>2016</v>
      </c>
      <c r="G75" s="14" t="s">
        <v>156</v>
      </c>
      <c r="H75" s="38">
        <v>3350</v>
      </c>
      <c r="I75" s="54">
        <f>H75-J75-K75</f>
        <v>2847.5</v>
      </c>
      <c r="J75" s="54">
        <f>H75*5%</f>
        <v>167.5</v>
      </c>
      <c r="K75" s="49">
        <f>H75*10%</f>
        <v>335</v>
      </c>
      <c r="M75" s="57"/>
    </row>
    <row r="76" spans="1:13" ht="13.5">
      <c r="A76" s="59"/>
      <c r="B76" s="60" t="s">
        <v>75</v>
      </c>
      <c r="C76" s="61"/>
      <c r="D76" s="61"/>
      <c r="E76" s="61"/>
      <c r="F76" s="61"/>
      <c r="G76" s="61"/>
      <c r="H76" s="62">
        <f>SUM(H68:H75)</f>
        <v>591950</v>
      </c>
      <c r="I76" s="62">
        <f>SUM(I68:I75)</f>
        <v>311437.5</v>
      </c>
      <c r="J76" s="62">
        <f>SUM(J68:J75)</f>
        <v>29787.5</v>
      </c>
      <c r="K76" s="62">
        <f>SUM(K68:K75)</f>
        <v>250725</v>
      </c>
      <c r="M76" s="57"/>
    </row>
    <row r="77" spans="1:13" ht="20.25" customHeight="1">
      <c r="A77" s="32"/>
      <c r="B77" s="33" t="s">
        <v>76</v>
      </c>
      <c r="C77" s="32"/>
      <c r="D77" s="32"/>
      <c r="E77" s="32"/>
      <c r="F77" s="32"/>
      <c r="G77" s="32"/>
      <c r="H77" s="53">
        <f>H76+H66+H56+H45+H38+H25</f>
        <v>817749</v>
      </c>
      <c r="I77" s="53">
        <f>I76+I66+I56+I45+I38+I25</f>
        <v>513609.55</v>
      </c>
      <c r="J77" s="53">
        <f>J76+J66+J56+J45+J38+J25</f>
        <v>44183.95</v>
      </c>
      <c r="K77" s="53">
        <f>K76+K66+K56+K45+K38+K25</f>
        <v>259955.5</v>
      </c>
      <c r="M77" s="57"/>
    </row>
    <row r="79" spans="2:5" ht="15.75">
      <c r="B79" s="34"/>
      <c r="C79" s="34"/>
      <c r="D79" s="34"/>
      <c r="E79" s="34"/>
    </row>
    <row r="80" spans="13:14" ht="12.75">
      <c r="M80" s="57"/>
      <c r="N80" s="57"/>
    </row>
    <row r="82" spans="1:5" ht="15.75">
      <c r="A82" s="85" t="s">
        <v>186</v>
      </c>
      <c r="B82" s="85"/>
      <c r="C82" s="101"/>
      <c r="D82" s="101"/>
      <c r="E82" s="101"/>
    </row>
    <row r="83" spans="1:5" ht="15.75">
      <c r="A83" s="85" t="s">
        <v>187</v>
      </c>
      <c r="B83" s="85"/>
      <c r="C83" s="101"/>
      <c r="D83" s="101"/>
      <c r="E83" s="101" t="s">
        <v>112</v>
      </c>
    </row>
  </sheetData>
  <sheetProtection/>
  <mergeCells count="13">
    <mergeCell ref="A11:K11"/>
    <mergeCell ref="A39:K39"/>
    <mergeCell ref="A46:K46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K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zoomScalePageLayoutView="0" workbookViewId="0" topLeftCell="A16">
      <selection activeCell="A1" sqref="A1"/>
    </sheetView>
  </sheetViews>
  <sheetFormatPr defaultColWidth="9.140625" defaultRowHeight="12.75"/>
  <cols>
    <col min="1" max="1" width="4.421875" style="1" customWidth="1"/>
    <col min="2" max="2" width="40.57421875" style="1" customWidth="1"/>
    <col min="3" max="3" width="5.140625" style="1" customWidth="1"/>
    <col min="4" max="4" width="8.57421875" style="1" customWidth="1"/>
    <col min="5" max="5" width="6.28125" style="1" customWidth="1"/>
    <col min="6" max="6" width="11.28125" style="1" customWidth="1"/>
    <col min="7" max="7" width="38.28125" style="1" customWidth="1"/>
    <col min="8" max="11" width="11.00390625" style="1" customWidth="1"/>
    <col min="12" max="16384" width="9.140625" style="1" customWidth="1"/>
  </cols>
  <sheetData>
    <row r="1" ht="12.75">
      <c r="K1" s="56" t="s">
        <v>160</v>
      </c>
    </row>
    <row r="2" ht="12.75">
      <c r="K2" s="56" t="s">
        <v>164</v>
      </c>
    </row>
    <row r="3" ht="12.75">
      <c r="K3" s="56" t="s">
        <v>165</v>
      </c>
    </row>
    <row r="4" ht="12.75">
      <c r="K4" s="56"/>
    </row>
    <row r="5" spans="1:11" ht="15.75">
      <c r="A5" s="105" t="s">
        <v>158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>
      <c r="A6" s="105" t="s">
        <v>159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8.75">
      <c r="A7" s="42"/>
      <c r="B7" s="2"/>
      <c r="C7" s="42"/>
      <c r="D7" s="42"/>
      <c r="E7" s="42"/>
      <c r="F7" s="42"/>
      <c r="G7" s="42"/>
      <c r="H7" s="42"/>
      <c r="I7" s="42"/>
      <c r="J7" s="42"/>
      <c r="K7" s="3"/>
    </row>
    <row r="8" spans="1:11" s="4" customFormat="1" ht="12">
      <c r="A8" s="106" t="s">
        <v>3</v>
      </c>
      <c r="B8" s="106" t="s">
        <v>4</v>
      </c>
      <c r="C8" s="106" t="s">
        <v>5</v>
      </c>
      <c r="D8" s="106" t="s">
        <v>6</v>
      </c>
      <c r="E8" s="106" t="s">
        <v>7</v>
      </c>
      <c r="F8" s="106" t="s">
        <v>8</v>
      </c>
      <c r="G8" s="106" t="s">
        <v>9</v>
      </c>
      <c r="H8" s="108" t="s">
        <v>10</v>
      </c>
      <c r="I8" s="108"/>
      <c r="J8" s="108"/>
      <c r="K8" s="108"/>
    </row>
    <row r="9" spans="1:11" s="4" customFormat="1" ht="24">
      <c r="A9" s="107"/>
      <c r="B9" s="107"/>
      <c r="C9" s="107"/>
      <c r="D9" s="107"/>
      <c r="E9" s="107"/>
      <c r="F9" s="107"/>
      <c r="G9" s="107"/>
      <c r="H9" s="43" t="s">
        <v>11</v>
      </c>
      <c r="I9" s="43" t="s">
        <v>12</v>
      </c>
      <c r="J9" s="43" t="s">
        <v>13</v>
      </c>
      <c r="K9" s="47" t="s">
        <v>185</v>
      </c>
    </row>
    <row r="10" spans="1:11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10</v>
      </c>
    </row>
    <row r="11" spans="1:11" ht="15.75">
      <c r="A11" s="102" t="s">
        <v>14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>
      <c r="A12" s="7"/>
      <c r="B12" s="8" t="s">
        <v>15</v>
      </c>
      <c r="C12" s="9"/>
      <c r="D12" s="10"/>
      <c r="E12" s="10"/>
      <c r="F12" s="11"/>
      <c r="G12" s="11"/>
      <c r="H12" s="11"/>
      <c r="I12" s="11"/>
      <c r="J12" s="11"/>
      <c r="K12" s="11"/>
    </row>
    <row r="13" spans="1:13" s="25" customFormat="1" ht="45">
      <c r="A13" s="44" t="s">
        <v>77</v>
      </c>
      <c r="B13" s="12" t="s">
        <v>16</v>
      </c>
      <c r="C13" s="13" t="s">
        <v>17</v>
      </c>
      <c r="D13" s="13" t="s">
        <v>18</v>
      </c>
      <c r="E13" s="13">
        <v>78600</v>
      </c>
      <c r="F13" s="13">
        <v>2011</v>
      </c>
      <c r="G13" s="14" t="s">
        <v>161</v>
      </c>
      <c r="H13" s="55">
        <v>1050</v>
      </c>
      <c r="I13" s="54">
        <v>0</v>
      </c>
      <c r="J13" s="54">
        <f>H13</f>
        <v>1050</v>
      </c>
      <c r="K13" s="49">
        <f>H13-I13-J13</f>
        <v>0</v>
      </c>
      <c r="M13" s="58"/>
    </row>
    <row r="14" spans="1:13" s="25" customFormat="1" ht="25.5">
      <c r="A14" s="44" t="s">
        <v>78</v>
      </c>
      <c r="B14" s="12" t="s">
        <v>142</v>
      </c>
      <c r="C14" s="36" t="s">
        <v>17</v>
      </c>
      <c r="D14" s="36">
        <v>500</v>
      </c>
      <c r="E14" s="36">
        <v>113</v>
      </c>
      <c r="F14" s="13" t="s">
        <v>20</v>
      </c>
      <c r="G14" s="23" t="s">
        <v>21</v>
      </c>
      <c r="H14" s="55">
        <v>6000</v>
      </c>
      <c r="I14" s="54">
        <v>5700</v>
      </c>
      <c r="J14" s="54">
        <f>H14*5%</f>
        <v>300</v>
      </c>
      <c r="K14" s="49">
        <f aca="true" t="shared" si="0" ref="K14:K20">H14-I14-J14</f>
        <v>0</v>
      </c>
      <c r="M14" s="58"/>
    </row>
    <row r="15" spans="1:13" s="25" customFormat="1" ht="25.5">
      <c r="A15" s="44" t="s">
        <v>79</v>
      </c>
      <c r="B15" s="12" t="s">
        <v>22</v>
      </c>
      <c r="C15" s="36" t="s">
        <v>17</v>
      </c>
      <c r="D15" s="36">
        <v>200</v>
      </c>
      <c r="E15" s="36">
        <v>200</v>
      </c>
      <c r="F15" s="13">
        <v>2011</v>
      </c>
      <c r="G15" s="23" t="s">
        <v>22</v>
      </c>
      <c r="H15" s="55">
        <v>800</v>
      </c>
      <c r="I15" s="54">
        <v>760</v>
      </c>
      <c r="J15" s="54">
        <f>H15*5%</f>
        <v>40</v>
      </c>
      <c r="K15" s="49">
        <f t="shared" si="0"/>
        <v>0</v>
      </c>
      <c r="M15" s="58"/>
    </row>
    <row r="16" spans="1:13" s="25" customFormat="1" ht="25.5">
      <c r="A16" s="44" t="s">
        <v>80</v>
      </c>
      <c r="B16" s="12" t="s">
        <v>118</v>
      </c>
      <c r="C16" s="36" t="s">
        <v>17</v>
      </c>
      <c r="D16" s="36">
        <v>200</v>
      </c>
      <c r="E16" s="36">
        <v>3000</v>
      </c>
      <c r="F16" s="13" t="s">
        <v>24</v>
      </c>
      <c r="G16" s="23" t="s">
        <v>119</v>
      </c>
      <c r="H16" s="55">
        <v>9000</v>
      </c>
      <c r="I16" s="54">
        <f>H16-J16</f>
        <v>8550</v>
      </c>
      <c r="J16" s="54">
        <f>H16*5%</f>
        <v>450</v>
      </c>
      <c r="K16" s="54">
        <v>0</v>
      </c>
      <c r="M16" s="58"/>
    </row>
    <row r="17" spans="1:13" s="25" customFormat="1" ht="38.25">
      <c r="A17" s="44" t="s">
        <v>83</v>
      </c>
      <c r="B17" s="12" t="s">
        <v>141</v>
      </c>
      <c r="C17" s="36" t="s">
        <v>17</v>
      </c>
      <c r="D17" s="36">
        <v>200</v>
      </c>
      <c r="E17" s="36">
        <v>6500</v>
      </c>
      <c r="F17" s="13" t="s">
        <v>143</v>
      </c>
      <c r="G17" s="23" t="s">
        <v>82</v>
      </c>
      <c r="H17" s="55">
        <v>20000</v>
      </c>
      <c r="I17" s="54">
        <f>H17*85%</f>
        <v>17000</v>
      </c>
      <c r="J17" s="54">
        <f>H17*5%</f>
        <v>1000</v>
      </c>
      <c r="K17" s="54">
        <f>H17-I17-J17</f>
        <v>2000</v>
      </c>
      <c r="M17" s="58"/>
    </row>
    <row r="18" spans="1:13" s="25" customFormat="1" ht="25.5">
      <c r="A18" s="44" t="s">
        <v>86</v>
      </c>
      <c r="B18" s="12" t="s">
        <v>120</v>
      </c>
      <c r="C18" s="36" t="s">
        <v>17</v>
      </c>
      <c r="D18" s="36">
        <v>200</v>
      </c>
      <c r="E18" s="36">
        <v>3500</v>
      </c>
      <c r="F18" s="13" t="s">
        <v>46</v>
      </c>
      <c r="G18" s="23" t="s">
        <v>121</v>
      </c>
      <c r="H18" s="55">
        <v>10500</v>
      </c>
      <c r="I18" s="54">
        <f>H18*85%</f>
        <v>8925</v>
      </c>
      <c r="J18" s="54">
        <f>H18*5%</f>
        <v>525</v>
      </c>
      <c r="K18" s="54">
        <f>H18-I18-J18</f>
        <v>1050</v>
      </c>
      <c r="M18" s="58"/>
    </row>
    <row r="19" spans="1:13" s="25" customFormat="1" ht="25.5">
      <c r="A19" s="44" t="s">
        <v>89</v>
      </c>
      <c r="B19" s="12" t="s">
        <v>128</v>
      </c>
      <c r="C19" s="36" t="s">
        <v>17</v>
      </c>
      <c r="D19" s="36">
        <v>110</v>
      </c>
      <c r="E19" s="36">
        <v>800</v>
      </c>
      <c r="F19" s="13" t="s">
        <v>46</v>
      </c>
      <c r="G19" s="23" t="s">
        <v>122</v>
      </c>
      <c r="H19" s="55">
        <v>2500</v>
      </c>
      <c r="I19" s="54">
        <f>H19-J19</f>
        <v>2375</v>
      </c>
      <c r="J19" s="54">
        <f>H19*5%</f>
        <v>125</v>
      </c>
      <c r="K19" s="54">
        <f>H19-I19-J19</f>
        <v>0</v>
      </c>
      <c r="M19" s="58"/>
    </row>
    <row r="20" spans="1:13" s="25" customFormat="1" ht="38.25">
      <c r="A20" s="44" t="s">
        <v>90</v>
      </c>
      <c r="B20" s="12" t="s">
        <v>84</v>
      </c>
      <c r="C20" s="36" t="s">
        <v>17</v>
      </c>
      <c r="D20" s="36">
        <v>500</v>
      </c>
      <c r="E20" s="36">
        <v>100</v>
      </c>
      <c r="F20" s="13" t="s">
        <v>28</v>
      </c>
      <c r="G20" s="23" t="s">
        <v>85</v>
      </c>
      <c r="H20" s="37">
        <v>780</v>
      </c>
      <c r="I20" s="54">
        <f>H20-J20</f>
        <v>741</v>
      </c>
      <c r="J20" s="54">
        <f>H20*5%</f>
        <v>39</v>
      </c>
      <c r="K20" s="49">
        <f t="shared" si="0"/>
        <v>0</v>
      </c>
      <c r="M20" s="58"/>
    </row>
    <row r="21" spans="1:13" ht="13.5">
      <c r="A21" s="65"/>
      <c r="B21" s="63" t="s">
        <v>25</v>
      </c>
      <c r="C21" s="40"/>
      <c r="D21" s="40"/>
      <c r="E21" s="40"/>
      <c r="F21" s="64"/>
      <c r="G21" s="64"/>
      <c r="H21" s="67">
        <f>SUM(H13:H20)</f>
        <v>50630</v>
      </c>
      <c r="I21" s="67">
        <f>SUM(I13:I20)</f>
        <v>44051</v>
      </c>
      <c r="J21" s="67">
        <f>SUM(J13:J20)</f>
        <v>3529</v>
      </c>
      <c r="K21" s="67">
        <f>SUM(K13:K20)</f>
        <v>3050</v>
      </c>
      <c r="M21" s="57"/>
    </row>
    <row r="22" spans="1:13" ht="15">
      <c r="A22" s="7"/>
      <c r="B22" s="8" t="s">
        <v>26</v>
      </c>
      <c r="C22" s="19"/>
      <c r="D22" s="19"/>
      <c r="E22" s="20"/>
      <c r="F22" s="7"/>
      <c r="G22" s="7"/>
      <c r="H22" s="7"/>
      <c r="I22" s="7"/>
      <c r="J22" s="7"/>
      <c r="K22" s="7"/>
      <c r="M22" s="57"/>
    </row>
    <row r="23" spans="1:13" s="25" customFormat="1" ht="25.5">
      <c r="A23" s="44" t="s">
        <v>77</v>
      </c>
      <c r="B23" s="12" t="s">
        <v>36</v>
      </c>
      <c r="C23" s="36"/>
      <c r="D23" s="39"/>
      <c r="E23" s="36"/>
      <c r="F23" s="13">
        <v>2011</v>
      </c>
      <c r="G23" s="14" t="s">
        <v>37</v>
      </c>
      <c r="H23" s="37">
        <v>1450</v>
      </c>
      <c r="I23" s="54">
        <v>0</v>
      </c>
      <c r="J23" s="54">
        <v>1450</v>
      </c>
      <c r="K23" s="49">
        <f>H23-I23-J23</f>
        <v>0</v>
      </c>
      <c r="M23" s="58"/>
    </row>
    <row r="24" spans="1:13" s="25" customFormat="1" ht="25.5">
      <c r="A24" s="44" t="s">
        <v>78</v>
      </c>
      <c r="B24" s="12" t="s">
        <v>139</v>
      </c>
      <c r="C24" s="36" t="s">
        <v>43</v>
      </c>
      <c r="D24" s="39"/>
      <c r="E24" s="36">
        <v>4</v>
      </c>
      <c r="F24" s="13">
        <v>2012</v>
      </c>
      <c r="G24" s="14" t="s">
        <v>137</v>
      </c>
      <c r="H24" s="37">
        <v>4000</v>
      </c>
      <c r="I24" s="54">
        <f>H24-J24</f>
        <v>3800</v>
      </c>
      <c r="J24" s="54">
        <f>H24*5%</f>
        <v>200</v>
      </c>
      <c r="K24" s="49">
        <f>H24-I24-J24</f>
        <v>0</v>
      </c>
      <c r="M24" s="58"/>
    </row>
    <row r="25" spans="1:13" s="25" customFormat="1" ht="38.25">
      <c r="A25" s="44" t="s">
        <v>79</v>
      </c>
      <c r="B25" s="12" t="s">
        <v>140</v>
      </c>
      <c r="C25" s="36" t="s">
        <v>43</v>
      </c>
      <c r="D25" s="39"/>
      <c r="E25" s="36">
        <v>2</v>
      </c>
      <c r="F25" s="13" t="s">
        <v>143</v>
      </c>
      <c r="G25" s="23" t="s">
        <v>138</v>
      </c>
      <c r="H25" s="37">
        <v>12000</v>
      </c>
      <c r="I25" s="54">
        <f>H25-J25</f>
        <v>11400</v>
      </c>
      <c r="J25" s="54">
        <f>H25*5%</f>
        <v>600</v>
      </c>
      <c r="K25" s="49">
        <f>H25-I25-J25</f>
        <v>0</v>
      </c>
      <c r="M25" s="58"/>
    </row>
    <row r="26" spans="1:13" s="25" customFormat="1" ht="25.5">
      <c r="A26" s="44" t="s">
        <v>80</v>
      </c>
      <c r="B26" s="12" t="s">
        <v>34</v>
      </c>
      <c r="C26" s="36"/>
      <c r="D26" s="39"/>
      <c r="E26" s="36"/>
      <c r="F26" s="13">
        <v>2012</v>
      </c>
      <c r="G26" s="23" t="s">
        <v>35</v>
      </c>
      <c r="H26" s="38">
        <v>3000</v>
      </c>
      <c r="I26" s="54">
        <f>H26-J26-K26</f>
        <v>2550</v>
      </c>
      <c r="J26" s="54">
        <f>H26*5%</f>
        <v>150</v>
      </c>
      <c r="K26" s="49">
        <f>H26*10%</f>
        <v>300</v>
      </c>
      <c r="M26" s="58"/>
    </row>
    <row r="27" spans="1:13" s="25" customFormat="1" ht="51">
      <c r="A27" s="44" t="s">
        <v>83</v>
      </c>
      <c r="B27" s="12" t="s">
        <v>94</v>
      </c>
      <c r="C27" s="36"/>
      <c r="D27" s="39"/>
      <c r="E27" s="36"/>
      <c r="F27" s="13" t="s">
        <v>46</v>
      </c>
      <c r="G27" s="14" t="s">
        <v>162</v>
      </c>
      <c r="H27" s="38">
        <v>6000</v>
      </c>
      <c r="I27" s="54">
        <f>H27-J27-K27</f>
        <v>5100</v>
      </c>
      <c r="J27" s="54">
        <f>H27*5%</f>
        <v>300</v>
      </c>
      <c r="K27" s="49">
        <f>H27*10%</f>
        <v>600</v>
      </c>
      <c r="M27" s="58"/>
    </row>
    <row r="28" spans="1:13" ht="27">
      <c r="A28" s="65"/>
      <c r="B28" s="63" t="s">
        <v>38</v>
      </c>
      <c r="C28" s="68"/>
      <c r="D28" s="68"/>
      <c r="E28" s="40"/>
      <c r="F28" s="64"/>
      <c r="G28" s="64"/>
      <c r="H28" s="67">
        <f>SUM(H23:H27)</f>
        <v>26450</v>
      </c>
      <c r="I28" s="67">
        <f>SUM(I23:I27)</f>
        <v>22850</v>
      </c>
      <c r="J28" s="67">
        <f>SUM(J23:J27)</f>
        <v>2700</v>
      </c>
      <c r="K28" s="67">
        <f>SUM(K23:K27)</f>
        <v>900</v>
      </c>
      <c r="M28" s="57"/>
    </row>
    <row r="29" spans="1:13" ht="15.75">
      <c r="A29" s="103" t="s">
        <v>39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M29" s="57"/>
    </row>
    <row r="30" spans="1:13" ht="15.75">
      <c r="A30" s="21"/>
      <c r="B30" s="22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M30" s="57"/>
    </row>
    <row r="31" spans="1:13" s="25" customFormat="1" ht="25.5">
      <c r="A31" s="44" t="s">
        <v>77</v>
      </c>
      <c r="B31" s="12" t="s">
        <v>41</v>
      </c>
      <c r="C31" s="13" t="s">
        <v>17</v>
      </c>
      <c r="D31" s="13"/>
      <c r="E31" s="13">
        <v>350</v>
      </c>
      <c r="F31" s="13">
        <v>2013</v>
      </c>
      <c r="G31" s="14" t="s">
        <v>42</v>
      </c>
      <c r="H31" s="54">
        <v>2414</v>
      </c>
      <c r="I31" s="54">
        <f>H31-J31</f>
        <v>2293.3</v>
      </c>
      <c r="J31" s="54">
        <f>H31*5%</f>
        <v>120.7</v>
      </c>
      <c r="K31" s="49">
        <v>0</v>
      </c>
      <c r="M31" s="58"/>
    </row>
    <row r="32" spans="1:13" s="25" customFormat="1" ht="38.25">
      <c r="A32" s="44" t="s">
        <v>78</v>
      </c>
      <c r="B32" s="12" t="s">
        <v>45</v>
      </c>
      <c r="C32" s="13" t="s">
        <v>43</v>
      </c>
      <c r="D32" s="13"/>
      <c r="E32" s="13">
        <v>1</v>
      </c>
      <c r="F32" s="13">
        <v>2012</v>
      </c>
      <c r="G32" s="23" t="s">
        <v>163</v>
      </c>
      <c r="H32" s="55">
        <v>3500</v>
      </c>
      <c r="I32" s="54">
        <f>H32-J32</f>
        <v>3325</v>
      </c>
      <c r="J32" s="54">
        <f>H32*5%</f>
        <v>175</v>
      </c>
      <c r="K32" s="49">
        <v>0</v>
      </c>
      <c r="M32" s="58"/>
    </row>
    <row r="33" spans="1:13" ht="13.5">
      <c r="A33" s="65"/>
      <c r="B33" s="63" t="s">
        <v>48</v>
      </c>
      <c r="C33" s="66"/>
      <c r="D33" s="66"/>
      <c r="E33" s="66"/>
      <c r="F33" s="66"/>
      <c r="G33" s="66"/>
      <c r="H33" s="67">
        <f>SUM(H31:H32)</f>
        <v>5914</v>
      </c>
      <c r="I33" s="67">
        <f>SUM(I31:I32)</f>
        <v>5618.3</v>
      </c>
      <c r="J33" s="67">
        <f>SUM(J31:J32)</f>
        <v>295.7</v>
      </c>
      <c r="K33" s="67">
        <f>SUM(K31:K32)</f>
        <v>0</v>
      </c>
      <c r="M33" s="57"/>
    </row>
    <row r="34" spans="1:13" ht="15.75">
      <c r="A34" s="104" t="s">
        <v>49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M34" s="57"/>
    </row>
    <row r="35" spans="1:13" s="25" customFormat="1" ht="15">
      <c r="A35" s="20"/>
      <c r="B35" s="24" t="s">
        <v>105</v>
      </c>
      <c r="C35" s="9"/>
      <c r="D35" s="10"/>
      <c r="E35" s="10"/>
      <c r="F35" s="20"/>
      <c r="G35" s="20"/>
      <c r="H35" s="20"/>
      <c r="I35" s="20"/>
      <c r="J35" s="20"/>
      <c r="K35" s="20"/>
      <c r="M35" s="57"/>
    </row>
    <row r="36" spans="1:13" s="25" customFormat="1" ht="56.25">
      <c r="A36" s="26" t="s">
        <v>77</v>
      </c>
      <c r="B36" s="12" t="s">
        <v>51</v>
      </c>
      <c r="C36" s="13" t="s">
        <v>17</v>
      </c>
      <c r="D36" s="13" t="s">
        <v>52</v>
      </c>
      <c r="E36" s="13">
        <v>49000</v>
      </c>
      <c r="F36" s="13">
        <v>2012</v>
      </c>
      <c r="G36" s="14" t="s">
        <v>53</v>
      </c>
      <c r="H36" s="55">
        <v>1050</v>
      </c>
      <c r="I36" s="54">
        <v>0</v>
      </c>
      <c r="J36" s="54">
        <f>H36</f>
        <v>1050</v>
      </c>
      <c r="K36" s="49">
        <f>H36-I36-J36</f>
        <v>0</v>
      </c>
      <c r="M36" s="58"/>
    </row>
    <row r="37" spans="1:13" s="25" customFormat="1" ht="33.75">
      <c r="A37" s="26" t="s">
        <v>78</v>
      </c>
      <c r="B37" s="12" t="s">
        <v>125</v>
      </c>
      <c r="C37" s="36" t="s">
        <v>43</v>
      </c>
      <c r="D37" s="36"/>
      <c r="E37" s="13">
        <v>2</v>
      </c>
      <c r="F37" s="36" t="s">
        <v>28</v>
      </c>
      <c r="G37" s="23" t="s">
        <v>126</v>
      </c>
      <c r="H37" s="55">
        <v>750</v>
      </c>
      <c r="I37" s="54">
        <f>H37-J37</f>
        <v>712.5</v>
      </c>
      <c r="J37" s="54">
        <f>H37*5%</f>
        <v>37.5</v>
      </c>
      <c r="K37" s="49">
        <v>0</v>
      </c>
      <c r="M37" s="58"/>
    </row>
    <row r="38" spans="1:13" s="25" customFormat="1" ht="25.5">
      <c r="A38" s="26" t="s">
        <v>79</v>
      </c>
      <c r="B38" s="12" t="s">
        <v>129</v>
      </c>
      <c r="C38" s="36" t="s">
        <v>17</v>
      </c>
      <c r="D38" s="36"/>
      <c r="E38" s="13">
        <v>5500</v>
      </c>
      <c r="F38" s="36" t="s">
        <v>23</v>
      </c>
      <c r="G38" s="14" t="s">
        <v>149</v>
      </c>
      <c r="H38" s="55">
        <v>13750</v>
      </c>
      <c r="I38" s="54">
        <f>H38-J38-K38</f>
        <v>11687.5</v>
      </c>
      <c r="J38" s="54">
        <f>H38*5%</f>
        <v>687.5</v>
      </c>
      <c r="K38" s="49">
        <f>H38*10%</f>
        <v>1375</v>
      </c>
      <c r="M38" s="58"/>
    </row>
    <row r="39" spans="1:13" s="25" customFormat="1" ht="38.25">
      <c r="A39" s="26" t="s">
        <v>80</v>
      </c>
      <c r="B39" s="12" t="s">
        <v>144</v>
      </c>
      <c r="C39" s="36" t="s">
        <v>17</v>
      </c>
      <c r="D39" s="36"/>
      <c r="E39" s="13">
        <v>2400</v>
      </c>
      <c r="F39" s="36" t="s">
        <v>46</v>
      </c>
      <c r="G39" s="14" t="s">
        <v>153</v>
      </c>
      <c r="H39" s="55">
        <v>6000</v>
      </c>
      <c r="I39" s="54">
        <f>H39-J39-K39</f>
        <v>5700</v>
      </c>
      <c r="J39" s="54">
        <f>H39*5%</f>
        <v>300</v>
      </c>
      <c r="K39" s="49">
        <v>0</v>
      </c>
      <c r="M39" s="58"/>
    </row>
    <row r="40" spans="1:13" s="25" customFormat="1" ht="38.25">
      <c r="A40" s="26" t="s">
        <v>83</v>
      </c>
      <c r="B40" s="12" t="s">
        <v>154</v>
      </c>
      <c r="C40" s="36" t="s">
        <v>17</v>
      </c>
      <c r="D40" s="36"/>
      <c r="E40" s="13">
        <v>1950</v>
      </c>
      <c r="F40" s="36" t="s">
        <v>143</v>
      </c>
      <c r="G40" s="14" t="s">
        <v>155</v>
      </c>
      <c r="H40" s="55">
        <v>5000</v>
      </c>
      <c r="I40" s="54">
        <f>H40-J40-K40</f>
        <v>4750</v>
      </c>
      <c r="J40" s="54">
        <f>H40*5%</f>
        <v>250</v>
      </c>
      <c r="K40" s="49">
        <v>0</v>
      </c>
      <c r="M40" s="58"/>
    </row>
    <row r="41" spans="1:13" ht="13.5">
      <c r="A41" s="59"/>
      <c r="B41" s="63" t="s">
        <v>56</v>
      </c>
      <c r="C41" s="64"/>
      <c r="D41" s="40"/>
      <c r="E41" s="40"/>
      <c r="F41" s="40"/>
      <c r="G41" s="40"/>
      <c r="H41" s="62">
        <f>SUM(H36:H40)</f>
        <v>26550</v>
      </c>
      <c r="I41" s="62">
        <f>SUM(I36:I40)</f>
        <v>22850</v>
      </c>
      <c r="J41" s="62">
        <f>SUM(J36:J40)</f>
        <v>2325</v>
      </c>
      <c r="K41" s="62">
        <f>SUM(K36:K40)</f>
        <v>1375</v>
      </c>
      <c r="M41" s="57"/>
    </row>
    <row r="42" spans="1:13" ht="15">
      <c r="A42" s="20"/>
      <c r="B42" s="27" t="s">
        <v>57</v>
      </c>
      <c r="C42" s="20"/>
      <c r="D42" s="20"/>
      <c r="E42" s="7"/>
      <c r="F42" s="20"/>
      <c r="G42" s="20"/>
      <c r="H42" s="20"/>
      <c r="I42" s="20"/>
      <c r="J42" s="20"/>
      <c r="K42" s="20"/>
      <c r="M42" s="57"/>
    </row>
    <row r="43" spans="1:13" s="25" customFormat="1" ht="25.5">
      <c r="A43" s="26" t="s">
        <v>77</v>
      </c>
      <c r="B43" s="12" t="s">
        <v>58</v>
      </c>
      <c r="C43" s="13" t="s">
        <v>43</v>
      </c>
      <c r="D43" s="36"/>
      <c r="E43" s="36">
        <v>1</v>
      </c>
      <c r="F43" s="36" t="s">
        <v>59</v>
      </c>
      <c r="G43" s="23" t="s">
        <v>60</v>
      </c>
      <c r="H43" s="55">
        <v>1500</v>
      </c>
      <c r="I43" s="54">
        <f>H43*85%</f>
        <v>1275</v>
      </c>
      <c r="J43" s="54">
        <f>H43*5%</f>
        <v>75</v>
      </c>
      <c r="K43" s="49">
        <f>H43-I43-J43</f>
        <v>150</v>
      </c>
      <c r="M43" s="58"/>
    </row>
    <row r="44" spans="1:13" s="25" customFormat="1" ht="25.5">
      <c r="A44" s="26" t="s">
        <v>78</v>
      </c>
      <c r="B44" s="12" t="s">
        <v>61</v>
      </c>
      <c r="C44" s="13" t="s">
        <v>43</v>
      </c>
      <c r="D44" s="36"/>
      <c r="E44" s="36">
        <v>1</v>
      </c>
      <c r="F44" s="36" t="s">
        <v>59</v>
      </c>
      <c r="G44" s="23" t="s">
        <v>60</v>
      </c>
      <c r="H44" s="55">
        <v>1500</v>
      </c>
      <c r="I44" s="54">
        <f>H44*85%</f>
        <v>1275</v>
      </c>
      <c r="J44" s="54">
        <f>H44*5%</f>
        <v>75</v>
      </c>
      <c r="K44" s="49">
        <f>H44-I44-J44</f>
        <v>150</v>
      </c>
      <c r="M44" s="58"/>
    </row>
    <row r="45" spans="1:13" s="25" customFormat="1" ht="25.5">
      <c r="A45" s="26" t="s">
        <v>79</v>
      </c>
      <c r="B45" s="12" t="s">
        <v>62</v>
      </c>
      <c r="C45" s="13" t="s">
        <v>43</v>
      </c>
      <c r="D45" s="36"/>
      <c r="E45" s="36">
        <v>2</v>
      </c>
      <c r="F45" s="36">
        <v>2011</v>
      </c>
      <c r="G45" s="23" t="s">
        <v>63</v>
      </c>
      <c r="H45" s="55">
        <v>2000</v>
      </c>
      <c r="I45" s="54">
        <f>H45*95%</f>
        <v>1900</v>
      </c>
      <c r="J45" s="54">
        <f>H45*5%</f>
        <v>100</v>
      </c>
      <c r="K45" s="49">
        <f>H45-I45-J45</f>
        <v>0</v>
      </c>
      <c r="M45" s="58"/>
    </row>
    <row r="46" spans="1:13" s="25" customFormat="1" ht="12.75">
      <c r="A46" s="26" t="s">
        <v>80</v>
      </c>
      <c r="B46" s="12" t="s">
        <v>135</v>
      </c>
      <c r="C46" s="13" t="s">
        <v>43</v>
      </c>
      <c r="D46" s="36"/>
      <c r="E46" s="36">
        <v>1</v>
      </c>
      <c r="F46" s="36" t="s">
        <v>46</v>
      </c>
      <c r="G46" s="23" t="s">
        <v>60</v>
      </c>
      <c r="H46" s="55">
        <v>4500</v>
      </c>
      <c r="I46" s="54">
        <f>H46*85%</f>
        <v>3825</v>
      </c>
      <c r="J46" s="54">
        <f>H46*5%</f>
        <v>225</v>
      </c>
      <c r="K46" s="49">
        <f>H46-I46-J46</f>
        <v>450</v>
      </c>
      <c r="M46" s="58"/>
    </row>
    <row r="47" spans="1:13" ht="27">
      <c r="A47" s="59"/>
      <c r="B47" s="63" t="s">
        <v>106</v>
      </c>
      <c r="C47" s="64"/>
      <c r="D47" s="40"/>
      <c r="E47" s="40"/>
      <c r="F47" s="40"/>
      <c r="G47" s="40"/>
      <c r="H47" s="62">
        <f>SUM(H43:H46)</f>
        <v>9500</v>
      </c>
      <c r="I47" s="62">
        <f>SUM(I43:I46)</f>
        <v>8275</v>
      </c>
      <c r="J47" s="62">
        <f>SUM(J43:J46)</f>
        <v>475</v>
      </c>
      <c r="K47" s="62">
        <f>SUM(K43:K46)</f>
        <v>750</v>
      </c>
      <c r="M47" s="57"/>
    </row>
    <row r="48" spans="1:13" ht="15">
      <c r="A48" s="28"/>
      <c r="B48" s="29" t="s">
        <v>66</v>
      </c>
      <c r="C48" s="30"/>
      <c r="D48" s="30"/>
      <c r="E48" s="30"/>
      <c r="F48" s="20"/>
      <c r="G48" s="20"/>
      <c r="H48" s="20"/>
      <c r="I48" s="20"/>
      <c r="J48" s="20"/>
      <c r="K48" s="20"/>
      <c r="M48" s="57"/>
    </row>
    <row r="49" spans="1:13" s="25" customFormat="1" ht="22.5">
      <c r="A49" s="26" t="s">
        <v>77</v>
      </c>
      <c r="B49" s="48" t="s">
        <v>68</v>
      </c>
      <c r="C49" s="36"/>
      <c r="D49" s="36"/>
      <c r="E49" s="13"/>
      <c r="F49" s="36" t="s">
        <v>32</v>
      </c>
      <c r="G49" s="23" t="s">
        <v>67</v>
      </c>
      <c r="H49" s="37">
        <v>550000</v>
      </c>
      <c r="I49" s="54">
        <f>H49*50%</f>
        <v>275000</v>
      </c>
      <c r="J49" s="54">
        <f>H49*5%</f>
        <v>27500</v>
      </c>
      <c r="K49" s="49">
        <f>H49-I49-J49</f>
        <v>247500</v>
      </c>
      <c r="M49" s="58"/>
    </row>
    <row r="50" spans="1:13" s="25" customFormat="1" ht="22.5">
      <c r="A50" s="26" t="s">
        <v>78</v>
      </c>
      <c r="B50" s="12" t="s">
        <v>103</v>
      </c>
      <c r="C50" s="36" t="s">
        <v>69</v>
      </c>
      <c r="D50" s="36"/>
      <c r="E50" s="36">
        <v>300</v>
      </c>
      <c r="F50" s="36">
        <v>2013</v>
      </c>
      <c r="G50" s="23" t="s">
        <v>70</v>
      </c>
      <c r="H50" s="37">
        <v>900</v>
      </c>
      <c r="I50" s="54">
        <f>H50-J50-K50</f>
        <v>765</v>
      </c>
      <c r="J50" s="54">
        <f>H50*5%</f>
        <v>45</v>
      </c>
      <c r="K50" s="49">
        <f>H50*10%</f>
        <v>90</v>
      </c>
      <c r="M50" s="58"/>
    </row>
    <row r="51" spans="1:13" s="25" customFormat="1" ht="25.5">
      <c r="A51" s="26" t="s">
        <v>79</v>
      </c>
      <c r="B51" s="12" t="s">
        <v>71</v>
      </c>
      <c r="C51" s="50"/>
      <c r="D51" s="51"/>
      <c r="E51" s="51">
        <v>1</v>
      </c>
      <c r="F51" s="36">
        <v>2012</v>
      </c>
      <c r="G51" s="23" t="s">
        <v>72</v>
      </c>
      <c r="H51" s="38">
        <v>3000</v>
      </c>
      <c r="I51" s="54">
        <f>H51-J51-K51</f>
        <v>2550</v>
      </c>
      <c r="J51" s="54">
        <f>H51*5%</f>
        <v>150</v>
      </c>
      <c r="K51" s="49">
        <f>H51*10%</f>
        <v>300</v>
      </c>
      <c r="M51" s="58"/>
    </row>
    <row r="52" spans="1:13" s="25" customFormat="1" ht="25.5">
      <c r="A52" s="26" t="s">
        <v>80</v>
      </c>
      <c r="B52" s="12" t="s">
        <v>73</v>
      </c>
      <c r="C52" s="51"/>
      <c r="D52" s="51"/>
      <c r="E52" s="51"/>
      <c r="F52" s="36">
        <v>2011</v>
      </c>
      <c r="G52" s="14" t="s">
        <v>74</v>
      </c>
      <c r="H52" s="37">
        <v>200</v>
      </c>
      <c r="I52" s="54">
        <v>0</v>
      </c>
      <c r="J52" s="54">
        <v>200</v>
      </c>
      <c r="K52" s="49">
        <f>H52-I52-J52</f>
        <v>0</v>
      </c>
      <c r="M52" s="58"/>
    </row>
    <row r="53" spans="1:13" s="25" customFormat="1" ht="51">
      <c r="A53" s="26" t="s">
        <v>83</v>
      </c>
      <c r="B53" s="12" t="s">
        <v>104</v>
      </c>
      <c r="C53" s="52"/>
      <c r="D53" s="52"/>
      <c r="E53" s="52"/>
      <c r="F53" s="36">
        <v>2014</v>
      </c>
      <c r="G53" s="14" t="s">
        <v>162</v>
      </c>
      <c r="H53" s="38">
        <v>6000</v>
      </c>
      <c r="I53" s="54">
        <f>H53-J53-K53</f>
        <v>5100</v>
      </c>
      <c r="J53" s="54">
        <f>H53*5%</f>
        <v>300</v>
      </c>
      <c r="K53" s="49">
        <f>H53*10%</f>
        <v>600</v>
      </c>
      <c r="M53" s="58"/>
    </row>
    <row r="54" spans="1:13" ht="13.5">
      <c r="A54" s="59"/>
      <c r="B54" s="60" t="s">
        <v>75</v>
      </c>
      <c r="C54" s="61"/>
      <c r="D54" s="61"/>
      <c r="E54" s="61"/>
      <c r="F54" s="61"/>
      <c r="G54" s="61"/>
      <c r="H54" s="62">
        <f>SUM(H49:H53)</f>
        <v>560100</v>
      </c>
      <c r="I54" s="62">
        <f>SUM(I49:I53)</f>
        <v>283415</v>
      </c>
      <c r="J54" s="62">
        <f>SUM(J49:J53)</f>
        <v>28195</v>
      </c>
      <c r="K54" s="62">
        <f>SUM(K49:K53)</f>
        <v>248490</v>
      </c>
      <c r="M54" s="57"/>
    </row>
    <row r="55" spans="1:13" ht="20.25" customHeight="1">
      <c r="A55" s="32"/>
      <c r="B55" s="33" t="s">
        <v>76</v>
      </c>
      <c r="C55" s="32"/>
      <c r="D55" s="32"/>
      <c r="E55" s="32"/>
      <c r="F55" s="32"/>
      <c r="G55" s="32"/>
      <c r="H55" s="53">
        <f>H54+H47+H41+H33+H28+H21</f>
        <v>679144</v>
      </c>
      <c r="I55" s="53">
        <f>I54+I47+I41+I33+I28+I21</f>
        <v>387059.3</v>
      </c>
      <c r="J55" s="53">
        <f>J54+J47+J41+J33+J28+J21</f>
        <v>37519.7</v>
      </c>
      <c r="K55" s="53">
        <f>K54+K47+K41+K33+K28+K21</f>
        <v>254565</v>
      </c>
      <c r="M55" s="57"/>
    </row>
    <row r="57" spans="2:5" ht="15.75">
      <c r="B57" s="34"/>
      <c r="C57" s="34"/>
      <c r="D57" s="34"/>
      <c r="E57" s="34"/>
    </row>
    <row r="58" spans="13:14" ht="12.75">
      <c r="M58" s="57"/>
      <c r="N58" s="57"/>
    </row>
    <row r="60" spans="1:5" ht="15.75">
      <c r="A60" s="85" t="s">
        <v>186</v>
      </c>
      <c r="B60" s="85"/>
      <c r="C60" s="85"/>
      <c r="D60" s="85"/>
      <c r="E60" s="85"/>
    </row>
    <row r="61" spans="1:5" ht="15.75">
      <c r="A61" s="85" t="s">
        <v>187</v>
      </c>
      <c r="B61" s="85"/>
      <c r="C61" s="85"/>
      <c r="D61" s="85"/>
      <c r="E61" s="85" t="s">
        <v>112</v>
      </c>
    </row>
  </sheetData>
  <sheetProtection/>
  <mergeCells count="13">
    <mergeCell ref="A11:K11"/>
    <mergeCell ref="A29:K29"/>
    <mergeCell ref="A34:K34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K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70" customWidth="1"/>
    <col min="2" max="2" width="38.8515625" style="70" customWidth="1"/>
    <col min="3" max="3" width="9.140625" style="70" customWidth="1"/>
    <col min="4" max="14" width="7.140625" style="70" customWidth="1"/>
    <col min="15" max="16384" width="9.140625" style="70" customWidth="1"/>
  </cols>
  <sheetData>
    <row r="1" spans="1:14" ht="15">
      <c r="A1" s="69"/>
      <c r="B1" s="69"/>
      <c r="C1" s="69"/>
      <c r="D1" s="69"/>
      <c r="M1" s="71"/>
      <c r="N1" s="72" t="s">
        <v>166</v>
      </c>
    </row>
    <row r="2" spans="1:14" ht="15">
      <c r="A2" s="69"/>
      <c r="B2" s="69"/>
      <c r="C2" s="69"/>
      <c r="D2" s="69"/>
      <c r="M2" s="71"/>
      <c r="N2" s="72" t="s">
        <v>164</v>
      </c>
    </row>
    <row r="3" spans="1:14" ht="15">
      <c r="A3" s="69"/>
      <c r="B3" s="69"/>
      <c r="C3" s="69"/>
      <c r="D3" s="69"/>
      <c r="M3" s="73"/>
      <c r="N3" s="74" t="s">
        <v>165</v>
      </c>
    </row>
    <row r="4" spans="1:6" ht="15.75">
      <c r="A4" s="69"/>
      <c r="B4" s="69"/>
      <c r="C4" s="69"/>
      <c r="D4" s="69"/>
      <c r="E4" s="73"/>
      <c r="F4" s="75"/>
    </row>
    <row r="5" spans="1:14" ht="15.75">
      <c r="A5" s="109" t="s">
        <v>167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7" spans="1:6" ht="15.75">
      <c r="A7" s="69"/>
      <c r="B7" s="69"/>
      <c r="C7" s="69"/>
      <c r="D7" s="69"/>
      <c r="E7" s="69"/>
      <c r="F7" s="75"/>
    </row>
    <row r="8" spans="1:14" ht="15.75" customHeight="1">
      <c r="A8" s="110" t="s">
        <v>168</v>
      </c>
      <c r="B8" s="110" t="s">
        <v>169</v>
      </c>
      <c r="C8" s="110" t="s">
        <v>5</v>
      </c>
      <c r="D8" s="110" t="s">
        <v>170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.75" customHeight="1">
      <c r="A9" s="110"/>
      <c r="B9" s="110"/>
      <c r="C9" s="110"/>
      <c r="D9" s="110" t="s">
        <v>171</v>
      </c>
      <c r="E9" s="110"/>
      <c r="F9" s="110"/>
      <c r="G9" s="110"/>
      <c r="H9" s="110"/>
      <c r="I9" s="110"/>
      <c r="J9" s="110" t="s">
        <v>172</v>
      </c>
      <c r="K9" s="110"/>
      <c r="L9" s="110"/>
      <c r="M9" s="110"/>
      <c r="N9" s="110"/>
    </row>
    <row r="10" spans="1:14" ht="15.75">
      <c r="A10" s="110"/>
      <c r="B10" s="110"/>
      <c r="C10" s="110"/>
      <c r="D10" s="76">
        <v>2010</v>
      </c>
      <c r="E10" s="76">
        <v>2011</v>
      </c>
      <c r="F10" s="76">
        <v>2012</v>
      </c>
      <c r="G10" s="76">
        <v>2013</v>
      </c>
      <c r="H10" s="76">
        <v>2014</v>
      </c>
      <c r="I10" s="76">
        <v>2015</v>
      </c>
      <c r="J10" s="76">
        <v>2016</v>
      </c>
      <c r="K10" s="76">
        <v>2017</v>
      </c>
      <c r="L10" s="76">
        <v>2018</v>
      </c>
      <c r="M10" s="76">
        <v>2019</v>
      </c>
      <c r="N10" s="76">
        <v>2020</v>
      </c>
    </row>
    <row r="11" spans="1:14" ht="31.5">
      <c r="A11" s="76">
        <v>1</v>
      </c>
      <c r="B11" s="77" t="s">
        <v>173</v>
      </c>
      <c r="C11" s="76" t="s">
        <v>174</v>
      </c>
      <c r="D11" s="78">
        <v>58.9</v>
      </c>
      <c r="E11" s="78">
        <v>58.9</v>
      </c>
      <c r="F11" s="78">
        <v>58</v>
      </c>
      <c r="G11" s="79">
        <v>57.6</v>
      </c>
      <c r="H11" s="79">
        <v>57.2</v>
      </c>
      <c r="I11" s="79">
        <v>56.8</v>
      </c>
      <c r="J11" s="79">
        <v>56.4</v>
      </c>
      <c r="K11" s="79">
        <v>56</v>
      </c>
      <c r="L11" s="79">
        <v>55.6</v>
      </c>
      <c r="M11" s="79">
        <v>55.2</v>
      </c>
      <c r="N11" s="79">
        <v>55</v>
      </c>
    </row>
    <row r="12" spans="1:14" ht="31.5">
      <c r="A12" s="76">
        <v>2</v>
      </c>
      <c r="B12" s="80" t="s">
        <v>175</v>
      </c>
      <c r="C12" s="76" t="s">
        <v>81</v>
      </c>
      <c r="D12" s="111">
        <v>13.8</v>
      </c>
      <c r="E12" s="112"/>
      <c r="F12" s="112"/>
      <c r="G12" s="112"/>
      <c r="H12" s="112"/>
      <c r="I12" s="113"/>
      <c r="J12" s="114">
        <v>14</v>
      </c>
      <c r="K12" s="115"/>
      <c r="L12" s="115"/>
      <c r="M12" s="115"/>
      <c r="N12" s="116"/>
    </row>
    <row r="13" spans="1:14" ht="31.5">
      <c r="A13" s="76">
        <v>3</v>
      </c>
      <c r="B13" s="80" t="s">
        <v>176</v>
      </c>
      <c r="C13" s="76" t="s">
        <v>81</v>
      </c>
      <c r="D13" s="111">
        <v>9.85</v>
      </c>
      <c r="E13" s="112"/>
      <c r="F13" s="112"/>
      <c r="G13" s="112"/>
      <c r="H13" s="112"/>
      <c r="I13" s="113"/>
      <c r="J13" s="114">
        <v>6.4</v>
      </c>
      <c r="K13" s="115"/>
      <c r="L13" s="115"/>
      <c r="M13" s="115"/>
      <c r="N13" s="116"/>
    </row>
    <row r="14" spans="1:14" ht="31.5">
      <c r="A14" s="76">
        <v>4</v>
      </c>
      <c r="B14" s="80" t="s">
        <v>177</v>
      </c>
      <c r="C14" s="76" t="s">
        <v>178</v>
      </c>
      <c r="D14" s="111" t="s">
        <v>179</v>
      </c>
      <c r="E14" s="112"/>
      <c r="F14" s="112"/>
      <c r="G14" s="112"/>
      <c r="H14" s="112"/>
      <c r="I14" s="113"/>
      <c r="J14" s="114" t="s">
        <v>180</v>
      </c>
      <c r="K14" s="115"/>
      <c r="L14" s="115"/>
      <c r="M14" s="115"/>
      <c r="N14" s="116"/>
    </row>
    <row r="15" spans="1:14" ht="31.5">
      <c r="A15" s="76">
        <v>5</v>
      </c>
      <c r="B15" s="80" t="s">
        <v>181</v>
      </c>
      <c r="C15" s="76" t="s">
        <v>178</v>
      </c>
      <c r="D15" s="111" t="s">
        <v>182</v>
      </c>
      <c r="E15" s="112"/>
      <c r="F15" s="112"/>
      <c r="G15" s="112"/>
      <c r="H15" s="112"/>
      <c r="I15" s="113"/>
      <c r="J15" s="114" t="s">
        <v>183</v>
      </c>
      <c r="K15" s="115"/>
      <c r="L15" s="115"/>
      <c r="M15" s="115"/>
      <c r="N15" s="116"/>
    </row>
    <row r="17" spans="1:6" ht="15.75">
      <c r="A17" s="81"/>
      <c r="B17" s="81"/>
      <c r="C17" s="81"/>
      <c r="D17" s="81"/>
      <c r="E17" s="81"/>
      <c r="F17" s="81"/>
    </row>
    <row r="18" spans="1:6" ht="15.75">
      <c r="A18" s="82"/>
      <c r="B18" s="83"/>
      <c r="C18" s="84"/>
      <c r="D18" s="84"/>
      <c r="E18" s="84"/>
      <c r="F18" s="84"/>
    </row>
    <row r="19" spans="1:5" ht="15.75">
      <c r="A19" s="85" t="s">
        <v>186</v>
      </c>
      <c r="B19" s="85"/>
      <c r="C19" s="85"/>
      <c r="D19" s="85"/>
      <c r="E19" s="85"/>
    </row>
    <row r="20" spans="1:5" ht="15.75">
      <c r="A20" s="85" t="s">
        <v>187</v>
      </c>
      <c r="B20" s="85"/>
      <c r="C20" s="85"/>
      <c r="D20" s="85"/>
      <c r="E20" s="85" t="s">
        <v>112</v>
      </c>
    </row>
  </sheetData>
  <sheetProtection/>
  <mergeCells count="15">
    <mergeCell ref="D15:I15"/>
    <mergeCell ref="J15:N15"/>
    <mergeCell ref="D12:I12"/>
    <mergeCell ref="J12:N12"/>
    <mergeCell ref="D13:I13"/>
    <mergeCell ref="J13:N13"/>
    <mergeCell ref="D14:I14"/>
    <mergeCell ref="J14:N14"/>
    <mergeCell ref="A5:N5"/>
    <mergeCell ref="A8:A10"/>
    <mergeCell ref="B8:B10"/>
    <mergeCell ref="C8:C10"/>
    <mergeCell ref="D8:N8"/>
    <mergeCell ref="D9:I9"/>
    <mergeCell ref="J9:N9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Ю. Еланцев</dc:creator>
  <cp:keywords/>
  <dc:description/>
  <cp:lastModifiedBy>Мотовилов В.Н.</cp:lastModifiedBy>
  <cp:lastPrinted>2010-06-10T14:13:47Z</cp:lastPrinted>
  <dcterms:created xsi:type="dcterms:W3CDTF">2010-06-03T04:51:31Z</dcterms:created>
  <dcterms:modified xsi:type="dcterms:W3CDTF">2010-06-16T10:31:03Z</dcterms:modified>
  <cp:category/>
  <cp:version/>
  <cp:contentType/>
  <cp:contentStatus/>
</cp:coreProperties>
</file>